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Register" sheetId="2" state="visible" r:id="rId2"/>
    <sheet xmlns:r="http://schemas.openxmlformats.org/officeDocument/2006/relationships" name="Costs" sheetId="3" state="visible" r:id="rId3"/>
    <sheet xmlns:r="http://schemas.openxmlformats.org/officeDocument/2006/relationships" name="Summary" sheetId="4" state="visible" r:id="rId4"/>
    <sheet xmlns:r="http://schemas.openxmlformats.org/officeDocument/2006/relationships" name="Version" sheetId="5" state="visible" r:id="rId5"/>
  </sheets>
  <definedNames/>
  <calcPr calcId="124519" fullCalcOnLoad="1"/>
</workbook>
</file>

<file path=xl/styles.xml><?xml version="1.0" encoding="utf-8"?>
<styleSheet xmlns="http://schemas.openxmlformats.org/spreadsheetml/2006/main">
  <numFmts count="1">
    <numFmt numFmtId="164" formatCode="yyyy-mm-dd"/>
  </numFmts>
  <fonts count="5">
    <font>
      <name val="Calibri"/>
      <family val="2"/>
      <color theme="1"/>
      <sz val="11"/>
      <scheme val="minor"/>
    </font>
    <font>
      <b val="1"/>
      <sz val="14"/>
    </font>
    <font>
      <b val="1"/>
      <color rgb="00FFFFFF"/>
    </font>
    <font>
      <b val="1"/>
      <sz val="12"/>
    </font>
    <font>
      <i val="1"/>
    </font>
  </fonts>
  <fills count="6">
    <fill>
      <patternFill/>
    </fill>
    <fill>
      <patternFill patternType="gray125"/>
    </fill>
    <fill>
      <patternFill patternType="solid">
        <fgColor rgb="001F3A5F"/>
      </patternFill>
    </fill>
    <fill>
      <patternFill patternType="solid">
        <fgColor rgb="00E8F0FE"/>
      </patternFill>
    </fill>
    <fill>
      <patternFill patternType="solid">
        <fgColor rgb="00EEF2F7"/>
      </patternFill>
    </fill>
    <fill>
      <patternFill patternType="solid">
        <fgColor rgb="00FFF8E1"/>
      </patternFill>
    </fill>
  </fills>
  <borders count="1">
    <border>
      <left/>
      <right/>
      <top/>
      <bottom/>
      <diagonal/>
    </border>
  </borders>
  <cellStyleXfs count="1">
    <xf numFmtId="0" fontId="0" fillId="0" borderId="0"/>
  </cellStyleXfs>
  <cellXfs count="20">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0" applyAlignment="1" pivotButton="0" quotePrefix="0" xfId="0">
      <alignment vertical="center" wrapText="1"/>
    </xf>
    <xf numFmtId="0" fontId="0" fillId="3" borderId="0" applyAlignment="1" applyProtection="1" pivotButton="0" quotePrefix="0" xfId="0">
      <alignment vertical="top" wrapText="1"/>
      <protection locked="0" hidden="0"/>
    </xf>
    <xf numFmtId="164" fontId="0" fillId="3" borderId="0" applyAlignment="1" applyProtection="1" pivotButton="0" quotePrefix="0" xfId="0">
      <alignment vertical="top" wrapText="1"/>
      <protection locked="0" hidden="0"/>
    </xf>
    <xf numFmtId="0" fontId="0" fillId="4" borderId="0" pivotButton="0" quotePrefix="0" xfId="0"/>
    <xf numFmtId="0" fontId="0" fillId="5" borderId="0" applyAlignment="1" applyProtection="1" pivotButton="0" quotePrefix="0" xfId="0">
      <alignment vertical="top" wrapText="1"/>
      <protection locked="0" hidden="0"/>
    </xf>
    <xf numFmtId="164" fontId="0" fillId="5" borderId="0" applyAlignment="1" applyProtection="1" pivotButton="0" quotePrefix="0" xfId="0">
      <alignment vertical="top" wrapText="1"/>
      <protection locked="0" hidden="0"/>
    </xf>
    <xf numFmtId="0" fontId="0" fillId="3" borderId="0" applyProtection="1" pivotButton="0" quotePrefix="0" xfId="0">
      <protection locked="0" hidden="0"/>
    </xf>
    <xf numFmtId="3" fontId="0" fillId="3" borderId="0" applyProtection="1" pivotButton="0" quotePrefix="0" xfId="0">
      <protection locked="0" hidden="0"/>
    </xf>
    <xf numFmtId="3" fontId="0" fillId="4" borderId="0" pivotButton="0" quotePrefix="0" xfId="0"/>
    <xf numFmtId="9" fontId="0" fillId="4" borderId="0" pivotButton="0" quotePrefix="0" xfId="0"/>
    <xf numFmtId="0" fontId="0" fillId="5" borderId="0" applyProtection="1" pivotButton="0" quotePrefix="0" xfId="0">
      <protection locked="0" hidden="0"/>
    </xf>
    <xf numFmtId="3" fontId="0" fillId="5" borderId="0" applyProtection="1" pivotButton="0" quotePrefix="0" xfId="0">
      <protection locked="0" hidden="0"/>
    </xf>
    <xf numFmtId="0" fontId="3" fillId="0" borderId="0" pivotButton="0" quotePrefix="0" xfId="0"/>
    <xf numFmtId="164" fontId="0" fillId="5" borderId="0" applyProtection="1" pivotButton="0" quotePrefix="0" xfId="0">
      <protection locked="0" hidden="0"/>
    </xf>
    <xf numFmtId="1" fontId="0" fillId="4" borderId="0" pivotButton="0" quotePrefix="0" xfId="0"/>
    <xf numFmtId="0" fontId="2" fillId="2"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120" customWidth="1" min="1" max="1"/>
  </cols>
  <sheetData>
    <row r="1">
      <c r="A1" s="1" t="inlineStr">
        <is>
          <t>AI portfolio and cost register</t>
        </is>
      </c>
    </row>
    <row r="2">
      <c r="A2" s="2" t="inlineStr">
        <is>
          <t>A proposal from AI Economics Hub, version 0.5 (2026-10-08). Not a standard. See the article 'The AI Portfolio and Cost Register' (/articles/ai-portfolio-and-cost-register).</t>
        </is>
      </c>
    </row>
    <row r="3">
      <c r="A3" s="2" t="inlineStr">
        <is>
          <t>Two linked sheets. Register: one row per AI initiative, tool or agent, with owner, status, supplier, risk and review date. Costs: one row per initiative, with annual cost in the seven layers of the AI TCO Framework. Use the same ID on both sheets.</t>
        </is>
      </c>
    </row>
    <row r="4">
      <c r="A4" s="2" t="inlineStr">
        <is>
          <t>Cream cells are inputs. Grey cells are formulas and are locked. The blue rows are ILLUSTRATIVE, with invented figures: overwrite or delete them. Money is in £ thousands a year.</t>
        </is>
      </c>
    </row>
    <row r="5">
      <c r="A5" s="2" t="inlineStr">
        <is>
          <t>Costs: enter the fully loaded annual cost of each layer. Packaged-tool licences go in Layer 1 (Infrastructure and platform) unless the model is the product, in which case use Layer 3. Pick one rule and keep it. Review and verification time, training and change go in Layer 5.</t>
        </is>
      </c>
    </row>
    <row r="6">
      <c r="A6" s="2" t="inlineStr">
        <is>
          <t>The Summary sheet shows the model share of total cost. In most estates the model is the visible slice and not the largest one. Check yours.</t>
        </is>
      </c>
    </row>
    <row r="7">
      <c r="A7" s="2" t="inlineStr">
        <is>
          <t>Sheets are protected without a password so you can unprotect to extend them. Nothing leaves your machine.</t>
        </is>
      </c>
    </row>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41"/>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2" customWidth="1" min="1" max="1"/>
    <col width="30" customWidth="1" min="2" max="2"/>
    <col width="18" customWidth="1" min="3" max="3"/>
    <col width="26" customWidth="1" min="4" max="4"/>
    <col width="26" customWidth="1" min="5" max="5"/>
    <col width="13" customWidth="1" min="6" max="6"/>
    <col width="24" customWidth="1" min="7" max="7"/>
    <col width="22" customWidth="1" min="8" max="8"/>
    <col width="9" customWidth="1" min="9" max="9"/>
    <col width="22" customWidth="1" min="10" max="10"/>
    <col width="14" customWidth="1" min="11" max="11"/>
    <col width="11" customWidth="1" min="12" max="12"/>
    <col width="11" customWidth="1" min="13" max="13"/>
  </cols>
  <sheetData>
    <row r="1" ht="48" customHeight="1">
      <c r="A1" s="3" t="inlineStr">
        <is>
          <t>ID</t>
        </is>
      </c>
      <c r="B1" s="3" t="inlineStr">
        <is>
          <t>Initiative, tool or agent</t>
        </is>
      </c>
      <c r="C1" s="3" t="inlineStr">
        <is>
          <t>Function</t>
        </is>
      </c>
      <c r="D1" s="3" t="inlineStr">
        <is>
          <t>Business owner (named role)</t>
        </is>
      </c>
      <c r="E1" s="3" t="inlineStr">
        <is>
          <t>Technology owner (named role)</t>
        </is>
      </c>
      <c r="F1" s="3" t="inlineStr">
        <is>
          <t>Lifecycle status</t>
        </is>
      </c>
      <c r="G1" s="3" t="inlineStr">
        <is>
          <t>Supplier or platform</t>
        </is>
      </c>
      <c r="H1" s="3" t="inlineStr">
        <is>
          <t>Budget holder</t>
        </is>
      </c>
      <c r="I1" s="3" t="inlineStr">
        <is>
          <t>Risk tier</t>
        </is>
      </c>
      <c r="J1" s="3" t="inlineStr">
        <is>
          <t>Autonomy level</t>
        </is>
      </c>
      <c r="K1" s="3" t="inlineStr">
        <is>
          <t>Next review date</t>
        </is>
      </c>
      <c r="L1" s="3" t="inlineStr">
        <is>
          <t>Has cost row?</t>
        </is>
      </c>
      <c r="M1" s="3" t="inlineStr">
        <is>
          <t>Review overdue?</t>
        </is>
      </c>
    </row>
    <row r="2">
      <c r="A2" s="4" t="inlineStr">
        <is>
          <t>ILLUSTRATIVE-1</t>
        </is>
      </c>
      <c r="B2" s="4" t="inlineStr">
        <is>
          <t>Coding assistant</t>
        </is>
      </c>
      <c r="C2" s="4" t="inlineStr">
        <is>
          <t>Engineering</t>
        </is>
      </c>
      <c r="D2" s="4" t="inlineStr">
        <is>
          <t>Director of Engineering</t>
        </is>
      </c>
      <c r="E2" s="4" t="inlineStr">
        <is>
          <t>Platform lead</t>
        </is>
      </c>
      <c r="F2" s="4" t="inlineStr">
        <is>
          <t>Scaling</t>
        </is>
      </c>
      <c r="G2" s="4" t="inlineStr">
        <is>
          <t>Supplier A</t>
        </is>
      </c>
      <c r="H2" s="4" t="inlineStr">
        <is>
          <t>Director of Engineering</t>
        </is>
      </c>
      <c r="I2" s="4" t="inlineStr">
        <is>
          <t>M</t>
        </is>
      </c>
      <c r="J2" s="4" t="inlineStr">
        <is>
          <t>L2 Draft</t>
        </is>
      </c>
      <c r="K2" s="5" t="n">
        <v>46402</v>
      </c>
      <c r="L2" s="6">
        <f>IF(A2="","",IF(COUNTIF(Costs!$A$2:$A$41,A2)&gt;0,"Yes","No"))</f>
        <v/>
      </c>
      <c r="M2" s="6">
        <f>IF(AND(ISNUMBER(K2),K2&lt;Summary!$B$2),"Overdue","")</f>
        <v/>
      </c>
    </row>
    <row r="3">
      <c r="A3" s="4" t="inlineStr">
        <is>
          <t>ILLUSTRATIVE-2</t>
        </is>
      </c>
      <c r="B3" s="4" t="inlineStr">
        <is>
          <t>Workforce assistant</t>
        </is>
      </c>
      <c r="C3" s="4" t="inlineStr">
        <is>
          <t>All functions</t>
        </is>
      </c>
      <c r="D3" s="4" t="inlineStr">
        <is>
          <t>COO</t>
        </is>
      </c>
      <c r="E3" s="4" t="inlineStr">
        <is>
          <t>IT director</t>
        </is>
      </c>
      <c r="F3" s="4" t="inlineStr">
        <is>
          <t>Production</t>
        </is>
      </c>
      <c r="G3" s="4" t="inlineStr">
        <is>
          <t>Supplier B</t>
        </is>
      </c>
      <c r="H3" s="4" t="inlineStr">
        <is>
          <t>COO</t>
        </is>
      </c>
      <c r="I3" s="4" t="inlineStr">
        <is>
          <t>M</t>
        </is>
      </c>
      <c r="J3" s="4" t="inlineStr">
        <is>
          <t>L2 Draft</t>
        </is>
      </c>
      <c r="K3" s="5" t="n">
        <v>46366</v>
      </c>
      <c r="L3" s="6">
        <f>IF(A3="","",IF(COUNTIF(Costs!$A$2:$A$41,A3)&gt;0,"Yes","No"))</f>
        <v/>
      </c>
      <c r="M3" s="6">
        <f>IF(AND(ISNUMBER(K3),K3&lt;Summary!$B$2),"Overdue","")</f>
        <v/>
      </c>
    </row>
    <row r="4">
      <c r="A4" s="4" t="inlineStr">
        <is>
          <t>ILLUSTRATIVE-3</t>
        </is>
      </c>
      <c r="B4" s="4" t="inlineStr">
        <is>
          <t>Contact-centre summarisation</t>
        </is>
      </c>
      <c r="C4" s="4" t="inlineStr">
        <is>
          <t>Customer operations</t>
        </is>
      </c>
      <c r="D4" s="4" t="inlineStr">
        <is>
          <t>Head of Customer Operations</t>
        </is>
      </c>
      <c r="E4" s="4" t="inlineStr">
        <is>
          <t>Platform lead</t>
        </is>
      </c>
      <c r="F4" s="4" t="inlineStr">
        <is>
          <t>Production</t>
        </is>
      </c>
      <c r="G4" s="4" t="inlineStr">
        <is>
          <t>Supplier C</t>
        </is>
      </c>
      <c r="H4" s="4" t="inlineStr">
        <is>
          <t>Head of Customer Operations</t>
        </is>
      </c>
      <c r="I4" s="4" t="inlineStr">
        <is>
          <t>M</t>
        </is>
      </c>
      <c r="J4" s="4" t="inlineStr">
        <is>
          <t>L2 Draft</t>
        </is>
      </c>
      <c r="K4" s="5" t="n">
        <v>46418</v>
      </c>
      <c r="L4" s="6">
        <f>IF(A4="","",IF(COUNTIF(Costs!$A$2:$A$41,A4)&gt;0,"Yes","No"))</f>
        <v/>
      </c>
      <c r="M4" s="6">
        <f>IF(AND(ISNUMBER(K4),K4&lt;Summary!$B$2),"Overdue","")</f>
        <v/>
      </c>
    </row>
    <row r="5">
      <c r="A5" s="4" t="inlineStr">
        <is>
          <t>ILLUSTRATIVE-4</t>
        </is>
      </c>
      <c r="B5" s="4" t="inlineStr">
        <is>
          <t>Contract review assistant</t>
        </is>
      </c>
      <c r="C5" s="4" t="inlineStr">
        <is>
          <t>Legal and procurement</t>
        </is>
      </c>
      <c r="D5" s="4" t="inlineStr">
        <is>
          <t>General Counsel</t>
        </is>
      </c>
      <c r="E5" s="4" t="inlineStr">
        <is>
          <t>Platform lead</t>
        </is>
      </c>
      <c r="F5" s="4" t="inlineStr">
        <is>
          <t>Scaling</t>
        </is>
      </c>
      <c r="G5" s="4" t="inlineStr">
        <is>
          <t>Supplier D</t>
        </is>
      </c>
      <c r="H5" s="4" t="inlineStr">
        <is>
          <t>General Counsel</t>
        </is>
      </c>
      <c r="I5" s="4" t="inlineStr">
        <is>
          <t>H</t>
        </is>
      </c>
      <c r="J5" s="4" t="inlineStr">
        <is>
          <t>L2 Draft</t>
        </is>
      </c>
      <c r="K5" s="5" t="n">
        <v>46477</v>
      </c>
      <c r="L5" s="6">
        <f>IF(A5="","",IF(COUNTIF(Costs!$A$2:$A$41,A5)&gt;0,"Yes","No"))</f>
        <v/>
      </c>
      <c r="M5" s="6">
        <f>IF(AND(ISNUMBER(K5),K5&lt;Summary!$B$2),"Overdue","")</f>
        <v/>
      </c>
    </row>
    <row r="6">
      <c r="A6" s="4" t="inlineStr">
        <is>
          <t>ILLUSTRATIVE-5</t>
        </is>
      </c>
      <c r="B6" s="4" t="inlineStr">
        <is>
          <t>Customer-service agent pilot</t>
        </is>
      </c>
      <c r="C6" s="4" t="inlineStr">
        <is>
          <t>Customer operations</t>
        </is>
      </c>
      <c r="D6" s="4" t="n"/>
      <c r="E6" s="4" t="inlineStr">
        <is>
          <t>Platform lead</t>
        </is>
      </c>
      <c r="F6" s="4" t="inlineStr">
        <is>
          <t>Pilot</t>
        </is>
      </c>
      <c r="G6" s="4" t="inlineStr">
        <is>
          <t>Supplier E</t>
        </is>
      </c>
      <c r="H6" s="4" t="inlineStr">
        <is>
          <t>Head of Customer Operations</t>
        </is>
      </c>
      <c r="I6" s="4" t="inlineStr">
        <is>
          <t>H</t>
        </is>
      </c>
      <c r="J6" s="4" t="inlineStr">
        <is>
          <t>L4 Execute within limits</t>
        </is>
      </c>
      <c r="K6" s="5" t="n">
        <v>46295</v>
      </c>
      <c r="L6" s="6">
        <f>IF(A6="","",IF(COUNTIF(Costs!$A$2:$A$41,A6)&gt;0,"Yes","No"))</f>
        <v/>
      </c>
      <c r="M6" s="6">
        <f>IF(AND(ISNUMBER(K6),K6&lt;Summary!$B$2),"Overdue","")</f>
        <v/>
      </c>
    </row>
    <row r="7">
      <c r="A7" s="7" t="n"/>
      <c r="B7" s="7" t="n"/>
      <c r="C7" s="7" t="n"/>
      <c r="D7" s="7" t="n"/>
      <c r="E7" s="7" t="n"/>
      <c r="F7" s="7" t="n"/>
      <c r="G7" s="7" t="n"/>
      <c r="H7" s="7" t="n"/>
      <c r="I7" s="7" t="n"/>
      <c r="J7" s="7" t="n"/>
      <c r="K7" s="8" t="n"/>
      <c r="L7" s="6">
        <f>IF(A7="","",IF(COUNTIF(Costs!$A$2:$A$41,A7)&gt;0,"Yes","No"))</f>
        <v/>
      </c>
      <c r="M7" s="6">
        <f>IF(AND(ISNUMBER(K7),K7&lt;Summary!$B$2),"Overdue","")</f>
        <v/>
      </c>
    </row>
    <row r="8">
      <c r="A8" s="7" t="n"/>
      <c r="B8" s="7" t="n"/>
      <c r="C8" s="7" t="n"/>
      <c r="D8" s="7" t="n"/>
      <c r="E8" s="7" t="n"/>
      <c r="F8" s="7" t="n"/>
      <c r="G8" s="7" t="n"/>
      <c r="H8" s="7" t="n"/>
      <c r="I8" s="7" t="n"/>
      <c r="J8" s="7" t="n"/>
      <c r="K8" s="8" t="n"/>
      <c r="L8" s="6">
        <f>IF(A8="","",IF(COUNTIF(Costs!$A$2:$A$41,A8)&gt;0,"Yes","No"))</f>
        <v/>
      </c>
      <c r="M8" s="6">
        <f>IF(AND(ISNUMBER(K8),K8&lt;Summary!$B$2),"Overdue","")</f>
        <v/>
      </c>
    </row>
    <row r="9">
      <c r="A9" s="7" t="n"/>
      <c r="B9" s="7" t="n"/>
      <c r="C9" s="7" t="n"/>
      <c r="D9" s="7" t="n"/>
      <c r="E9" s="7" t="n"/>
      <c r="F9" s="7" t="n"/>
      <c r="G9" s="7" t="n"/>
      <c r="H9" s="7" t="n"/>
      <c r="I9" s="7" t="n"/>
      <c r="J9" s="7" t="n"/>
      <c r="K9" s="8" t="n"/>
      <c r="L9" s="6">
        <f>IF(A9="","",IF(COUNTIF(Costs!$A$2:$A$41,A9)&gt;0,"Yes","No"))</f>
        <v/>
      </c>
      <c r="M9" s="6">
        <f>IF(AND(ISNUMBER(K9),K9&lt;Summary!$B$2),"Overdue","")</f>
        <v/>
      </c>
    </row>
    <row r="10">
      <c r="A10" s="7" t="n"/>
      <c r="B10" s="7" t="n"/>
      <c r="C10" s="7" t="n"/>
      <c r="D10" s="7" t="n"/>
      <c r="E10" s="7" t="n"/>
      <c r="F10" s="7" t="n"/>
      <c r="G10" s="7" t="n"/>
      <c r="H10" s="7" t="n"/>
      <c r="I10" s="7" t="n"/>
      <c r="J10" s="7" t="n"/>
      <c r="K10" s="8" t="n"/>
      <c r="L10" s="6">
        <f>IF(A10="","",IF(COUNTIF(Costs!$A$2:$A$41,A10)&gt;0,"Yes","No"))</f>
        <v/>
      </c>
      <c r="M10" s="6">
        <f>IF(AND(ISNUMBER(K10),K10&lt;Summary!$B$2),"Overdue","")</f>
        <v/>
      </c>
    </row>
    <row r="11">
      <c r="A11" s="7" t="n"/>
      <c r="B11" s="7" t="n"/>
      <c r="C11" s="7" t="n"/>
      <c r="D11" s="7" t="n"/>
      <c r="E11" s="7" t="n"/>
      <c r="F11" s="7" t="n"/>
      <c r="G11" s="7" t="n"/>
      <c r="H11" s="7" t="n"/>
      <c r="I11" s="7" t="n"/>
      <c r="J11" s="7" t="n"/>
      <c r="K11" s="8" t="n"/>
      <c r="L11" s="6">
        <f>IF(A11="","",IF(COUNTIF(Costs!$A$2:$A$41,A11)&gt;0,"Yes","No"))</f>
        <v/>
      </c>
      <c r="M11" s="6">
        <f>IF(AND(ISNUMBER(K11),K11&lt;Summary!$B$2),"Overdue","")</f>
        <v/>
      </c>
    </row>
    <row r="12">
      <c r="A12" s="7" t="n"/>
      <c r="B12" s="7" t="n"/>
      <c r="C12" s="7" t="n"/>
      <c r="D12" s="7" t="n"/>
      <c r="E12" s="7" t="n"/>
      <c r="F12" s="7" t="n"/>
      <c r="G12" s="7" t="n"/>
      <c r="H12" s="7" t="n"/>
      <c r="I12" s="7" t="n"/>
      <c r="J12" s="7" t="n"/>
      <c r="K12" s="8" t="n"/>
      <c r="L12" s="6">
        <f>IF(A12="","",IF(COUNTIF(Costs!$A$2:$A$41,A12)&gt;0,"Yes","No"))</f>
        <v/>
      </c>
      <c r="M12" s="6">
        <f>IF(AND(ISNUMBER(K12),K12&lt;Summary!$B$2),"Overdue","")</f>
        <v/>
      </c>
    </row>
    <row r="13">
      <c r="A13" s="7" t="n"/>
      <c r="B13" s="7" t="n"/>
      <c r="C13" s="7" t="n"/>
      <c r="D13" s="7" t="n"/>
      <c r="E13" s="7" t="n"/>
      <c r="F13" s="7" t="n"/>
      <c r="G13" s="7" t="n"/>
      <c r="H13" s="7" t="n"/>
      <c r="I13" s="7" t="n"/>
      <c r="J13" s="7" t="n"/>
      <c r="K13" s="8" t="n"/>
      <c r="L13" s="6">
        <f>IF(A13="","",IF(COUNTIF(Costs!$A$2:$A$41,A13)&gt;0,"Yes","No"))</f>
        <v/>
      </c>
      <c r="M13" s="6">
        <f>IF(AND(ISNUMBER(K13),K13&lt;Summary!$B$2),"Overdue","")</f>
        <v/>
      </c>
    </row>
    <row r="14">
      <c r="A14" s="7" t="n"/>
      <c r="B14" s="7" t="n"/>
      <c r="C14" s="7" t="n"/>
      <c r="D14" s="7" t="n"/>
      <c r="E14" s="7" t="n"/>
      <c r="F14" s="7" t="n"/>
      <c r="G14" s="7" t="n"/>
      <c r="H14" s="7" t="n"/>
      <c r="I14" s="7" t="n"/>
      <c r="J14" s="7" t="n"/>
      <c r="K14" s="8" t="n"/>
      <c r="L14" s="6">
        <f>IF(A14="","",IF(COUNTIF(Costs!$A$2:$A$41,A14)&gt;0,"Yes","No"))</f>
        <v/>
      </c>
      <c r="M14" s="6">
        <f>IF(AND(ISNUMBER(K14),K14&lt;Summary!$B$2),"Overdue","")</f>
        <v/>
      </c>
    </row>
    <row r="15">
      <c r="A15" s="7" t="n"/>
      <c r="B15" s="7" t="n"/>
      <c r="C15" s="7" t="n"/>
      <c r="D15" s="7" t="n"/>
      <c r="E15" s="7" t="n"/>
      <c r="F15" s="7" t="n"/>
      <c r="G15" s="7" t="n"/>
      <c r="H15" s="7" t="n"/>
      <c r="I15" s="7" t="n"/>
      <c r="J15" s="7" t="n"/>
      <c r="K15" s="8" t="n"/>
      <c r="L15" s="6">
        <f>IF(A15="","",IF(COUNTIF(Costs!$A$2:$A$41,A15)&gt;0,"Yes","No"))</f>
        <v/>
      </c>
      <c r="M15" s="6">
        <f>IF(AND(ISNUMBER(K15),K15&lt;Summary!$B$2),"Overdue","")</f>
        <v/>
      </c>
    </row>
    <row r="16">
      <c r="A16" s="7" t="n"/>
      <c r="B16" s="7" t="n"/>
      <c r="C16" s="7" t="n"/>
      <c r="D16" s="7" t="n"/>
      <c r="E16" s="7" t="n"/>
      <c r="F16" s="7" t="n"/>
      <c r="G16" s="7" t="n"/>
      <c r="H16" s="7" t="n"/>
      <c r="I16" s="7" t="n"/>
      <c r="J16" s="7" t="n"/>
      <c r="K16" s="8" t="n"/>
      <c r="L16" s="6">
        <f>IF(A16="","",IF(COUNTIF(Costs!$A$2:$A$41,A16)&gt;0,"Yes","No"))</f>
        <v/>
      </c>
      <c r="M16" s="6">
        <f>IF(AND(ISNUMBER(K16),K16&lt;Summary!$B$2),"Overdue","")</f>
        <v/>
      </c>
    </row>
    <row r="17">
      <c r="A17" s="7" t="n"/>
      <c r="B17" s="7" t="n"/>
      <c r="C17" s="7" t="n"/>
      <c r="D17" s="7" t="n"/>
      <c r="E17" s="7" t="n"/>
      <c r="F17" s="7" t="n"/>
      <c r="G17" s="7" t="n"/>
      <c r="H17" s="7" t="n"/>
      <c r="I17" s="7" t="n"/>
      <c r="J17" s="7" t="n"/>
      <c r="K17" s="8" t="n"/>
      <c r="L17" s="6">
        <f>IF(A17="","",IF(COUNTIF(Costs!$A$2:$A$41,A17)&gt;0,"Yes","No"))</f>
        <v/>
      </c>
      <c r="M17" s="6">
        <f>IF(AND(ISNUMBER(K17),K17&lt;Summary!$B$2),"Overdue","")</f>
        <v/>
      </c>
    </row>
    <row r="18">
      <c r="A18" s="7" t="n"/>
      <c r="B18" s="7" t="n"/>
      <c r="C18" s="7" t="n"/>
      <c r="D18" s="7" t="n"/>
      <c r="E18" s="7" t="n"/>
      <c r="F18" s="7" t="n"/>
      <c r="G18" s="7" t="n"/>
      <c r="H18" s="7" t="n"/>
      <c r="I18" s="7" t="n"/>
      <c r="J18" s="7" t="n"/>
      <c r="K18" s="8" t="n"/>
      <c r="L18" s="6">
        <f>IF(A18="","",IF(COUNTIF(Costs!$A$2:$A$41,A18)&gt;0,"Yes","No"))</f>
        <v/>
      </c>
      <c r="M18" s="6">
        <f>IF(AND(ISNUMBER(K18),K18&lt;Summary!$B$2),"Overdue","")</f>
        <v/>
      </c>
    </row>
    <row r="19">
      <c r="A19" s="7" t="n"/>
      <c r="B19" s="7" t="n"/>
      <c r="C19" s="7" t="n"/>
      <c r="D19" s="7" t="n"/>
      <c r="E19" s="7" t="n"/>
      <c r="F19" s="7" t="n"/>
      <c r="G19" s="7" t="n"/>
      <c r="H19" s="7" t="n"/>
      <c r="I19" s="7" t="n"/>
      <c r="J19" s="7" t="n"/>
      <c r="K19" s="8" t="n"/>
      <c r="L19" s="6">
        <f>IF(A19="","",IF(COUNTIF(Costs!$A$2:$A$41,A19)&gt;0,"Yes","No"))</f>
        <v/>
      </c>
      <c r="M19" s="6">
        <f>IF(AND(ISNUMBER(K19),K19&lt;Summary!$B$2),"Overdue","")</f>
        <v/>
      </c>
    </row>
    <row r="20">
      <c r="A20" s="7" t="n"/>
      <c r="B20" s="7" t="n"/>
      <c r="C20" s="7" t="n"/>
      <c r="D20" s="7" t="n"/>
      <c r="E20" s="7" t="n"/>
      <c r="F20" s="7" t="n"/>
      <c r="G20" s="7" t="n"/>
      <c r="H20" s="7" t="n"/>
      <c r="I20" s="7" t="n"/>
      <c r="J20" s="7" t="n"/>
      <c r="K20" s="8" t="n"/>
      <c r="L20" s="6">
        <f>IF(A20="","",IF(COUNTIF(Costs!$A$2:$A$41,A20)&gt;0,"Yes","No"))</f>
        <v/>
      </c>
      <c r="M20" s="6">
        <f>IF(AND(ISNUMBER(K20),K20&lt;Summary!$B$2),"Overdue","")</f>
        <v/>
      </c>
    </row>
    <row r="21">
      <c r="A21" s="7" t="n"/>
      <c r="B21" s="7" t="n"/>
      <c r="C21" s="7" t="n"/>
      <c r="D21" s="7" t="n"/>
      <c r="E21" s="7" t="n"/>
      <c r="F21" s="7" t="n"/>
      <c r="G21" s="7" t="n"/>
      <c r="H21" s="7" t="n"/>
      <c r="I21" s="7" t="n"/>
      <c r="J21" s="7" t="n"/>
      <c r="K21" s="8" t="n"/>
      <c r="L21" s="6">
        <f>IF(A21="","",IF(COUNTIF(Costs!$A$2:$A$41,A21)&gt;0,"Yes","No"))</f>
        <v/>
      </c>
      <c r="M21" s="6">
        <f>IF(AND(ISNUMBER(K21),K21&lt;Summary!$B$2),"Overdue","")</f>
        <v/>
      </c>
    </row>
    <row r="22">
      <c r="A22" s="7" t="n"/>
      <c r="B22" s="7" t="n"/>
      <c r="C22" s="7" t="n"/>
      <c r="D22" s="7" t="n"/>
      <c r="E22" s="7" t="n"/>
      <c r="F22" s="7" t="n"/>
      <c r="G22" s="7" t="n"/>
      <c r="H22" s="7" t="n"/>
      <c r="I22" s="7" t="n"/>
      <c r="J22" s="7" t="n"/>
      <c r="K22" s="8" t="n"/>
      <c r="L22" s="6">
        <f>IF(A22="","",IF(COUNTIF(Costs!$A$2:$A$41,A22)&gt;0,"Yes","No"))</f>
        <v/>
      </c>
      <c r="M22" s="6">
        <f>IF(AND(ISNUMBER(K22),K22&lt;Summary!$B$2),"Overdue","")</f>
        <v/>
      </c>
    </row>
    <row r="23">
      <c r="A23" s="7" t="n"/>
      <c r="B23" s="7" t="n"/>
      <c r="C23" s="7" t="n"/>
      <c r="D23" s="7" t="n"/>
      <c r="E23" s="7" t="n"/>
      <c r="F23" s="7" t="n"/>
      <c r="G23" s="7" t="n"/>
      <c r="H23" s="7" t="n"/>
      <c r="I23" s="7" t="n"/>
      <c r="J23" s="7" t="n"/>
      <c r="K23" s="8" t="n"/>
      <c r="L23" s="6">
        <f>IF(A23="","",IF(COUNTIF(Costs!$A$2:$A$41,A23)&gt;0,"Yes","No"))</f>
        <v/>
      </c>
      <c r="M23" s="6">
        <f>IF(AND(ISNUMBER(K23),K23&lt;Summary!$B$2),"Overdue","")</f>
        <v/>
      </c>
    </row>
    <row r="24">
      <c r="A24" s="7" t="n"/>
      <c r="B24" s="7" t="n"/>
      <c r="C24" s="7" t="n"/>
      <c r="D24" s="7" t="n"/>
      <c r="E24" s="7" t="n"/>
      <c r="F24" s="7" t="n"/>
      <c r="G24" s="7" t="n"/>
      <c r="H24" s="7" t="n"/>
      <c r="I24" s="7" t="n"/>
      <c r="J24" s="7" t="n"/>
      <c r="K24" s="8" t="n"/>
      <c r="L24" s="6">
        <f>IF(A24="","",IF(COUNTIF(Costs!$A$2:$A$41,A24)&gt;0,"Yes","No"))</f>
        <v/>
      </c>
      <c r="M24" s="6">
        <f>IF(AND(ISNUMBER(K24),K24&lt;Summary!$B$2),"Overdue","")</f>
        <v/>
      </c>
    </row>
    <row r="25">
      <c r="A25" s="7" t="n"/>
      <c r="B25" s="7" t="n"/>
      <c r="C25" s="7" t="n"/>
      <c r="D25" s="7" t="n"/>
      <c r="E25" s="7" t="n"/>
      <c r="F25" s="7" t="n"/>
      <c r="G25" s="7" t="n"/>
      <c r="H25" s="7" t="n"/>
      <c r="I25" s="7" t="n"/>
      <c r="J25" s="7" t="n"/>
      <c r="K25" s="8" t="n"/>
      <c r="L25" s="6">
        <f>IF(A25="","",IF(COUNTIF(Costs!$A$2:$A$41,A25)&gt;0,"Yes","No"))</f>
        <v/>
      </c>
      <c r="M25" s="6">
        <f>IF(AND(ISNUMBER(K25),K25&lt;Summary!$B$2),"Overdue","")</f>
        <v/>
      </c>
    </row>
    <row r="26">
      <c r="A26" s="7" t="n"/>
      <c r="B26" s="7" t="n"/>
      <c r="C26" s="7" t="n"/>
      <c r="D26" s="7" t="n"/>
      <c r="E26" s="7" t="n"/>
      <c r="F26" s="7" t="n"/>
      <c r="G26" s="7" t="n"/>
      <c r="H26" s="7" t="n"/>
      <c r="I26" s="7" t="n"/>
      <c r="J26" s="7" t="n"/>
      <c r="K26" s="8" t="n"/>
      <c r="L26" s="6">
        <f>IF(A26="","",IF(COUNTIF(Costs!$A$2:$A$41,A26)&gt;0,"Yes","No"))</f>
        <v/>
      </c>
      <c r="M26" s="6">
        <f>IF(AND(ISNUMBER(K26),K26&lt;Summary!$B$2),"Overdue","")</f>
        <v/>
      </c>
    </row>
    <row r="27">
      <c r="A27" s="7" t="n"/>
      <c r="B27" s="7" t="n"/>
      <c r="C27" s="7" t="n"/>
      <c r="D27" s="7" t="n"/>
      <c r="E27" s="7" t="n"/>
      <c r="F27" s="7" t="n"/>
      <c r="G27" s="7" t="n"/>
      <c r="H27" s="7" t="n"/>
      <c r="I27" s="7" t="n"/>
      <c r="J27" s="7" t="n"/>
      <c r="K27" s="8" t="n"/>
      <c r="L27" s="6">
        <f>IF(A27="","",IF(COUNTIF(Costs!$A$2:$A$41,A27)&gt;0,"Yes","No"))</f>
        <v/>
      </c>
      <c r="M27" s="6">
        <f>IF(AND(ISNUMBER(K27),K27&lt;Summary!$B$2),"Overdue","")</f>
        <v/>
      </c>
    </row>
    <row r="28">
      <c r="A28" s="7" t="n"/>
      <c r="B28" s="7" t="n"/>
      <c r="C28" s="7" t="n"/>
      <c r="D28" s="7" t="n"/>
      <c r="E28" s="7" t="n"/>
      <c r="F28" s="7" t="n"/>
      <c r="G28" s="7" t="n"/>
      <c r="H28" s="7" t="n"/>
      <c r="I28" s="7" t="n"/>
      <c r="J28" s="7" t="n"/>
      <c r="K28" s="8" t="n"/>
      <c r="L28" s="6">
        <f>IF(A28="","",IF(COUNTIF(Costs!$A$2:$A$41,A28)&gt;0,"Yes","No"))</f>
        <v/>
      </c>
      <c r="M28" s="6">
        <f>IF(AND(ISNUMBER(K28),K28&lt;Summary!$B$2),"Overdue","")</f>
        <v/>
      </c>
    </row>
    <row r="29">
      <c r="A29" s="7" t="n"/>
      <c r="B29" s="7" t="n"/>
      <c r="C29" s="7" t="n"/>
      <c r="D29" s="7" t="n"/>
      <c r="E29" s="7" t="n"/>
      <c r="F29" s="7" t="n"/>
      <c r="G29" s="7" t="n"/>
      <c r="H29" s="7" t="n"/>
      <c r="I29" s="7" t="n"/>
      <c r="J29" s="7" t="n"/>
      <c r="K29" s="8" t="n"/>
      <c r="L29" s="6">
        <f>IF(A29="","",IF(COUNTIF(Costs!$A$2:$A$41,A29)&gt;0,"Yes","No"))</f>
        <v/>
      </c>
      <c r="M29" s="6">
        <f>IF(AND(ISNUMBER(K29),K29&lt;Summary!$B$2),"Overdue","")</f>
        <v/>
      </c>
    </row>
    <row r="30">
      <c r="A30" s="7" t="n"/>
      <c r="B30" s="7" t="n"/>
      <c r="C30" s="7" t="n"/>
      <c r="D30" s="7" t="n"/>
      <c r="E30" s="7" t="n"/>
      <c r="F30" s="7" t="n"/>
      <c r="G30" s="7" t="n"/>
      <c r="H30" s="7" t="n"/>
      <c r="I30" s="7" t="n"/>
      <c r="J30" s="7" t="n"/>
      <c r="K30" s="8" t="n"/>
      <c r="L30" s="6">
        <f>IF(A30="","",IF(COUNTIF(Costs!$A$2:$A$41,A30)&gt;0,"Yes","No"))</f>
        <v/>
      </c>
      <c r="M30" s="6">
        <f>IF(AND(ISNUMBER(K30),K30&lt;Summary!$B$2),"Overdue","")</f>
        <v/>
      </c>
    </row>
    <row r="31">
      <c r="A31" s="7" t="n"/>
      <c r="B31" s="7" t="n"/>
      <c r="C31" s="7" t="n"/>
      <c r="D31" s="7" t="n"/>
      <c r="E31" s="7" t="n"/>
      <c r="F31" s="7" t="n"/>
      <c r="G31" s="7" t="n"/>
      <c r="H31" s="7" t="n"/>
      <c r="I31" s="7" t="n"/>
      <c r="J31" s="7" t="n"/>
      <c r="K31" s="8" t="n"/>
      <c r="L31" s="6">
        <f>IF(A31="","",IF(COUNTIF(Costs!$A$2:$A$41,A31)&gt;0,"Yes","No"))</f>
        <v/>
      </c>
      <c r="M31" s="6">
        <f>IF(AND(ISNUMBER(K31),K31&lt;Summary!$B$2),"Overdue","")</f>
        <v/>
      </c>
    </row>
    <row r="32">
      <c r="A32" s="7" t="n"/>
      <c r="B32" s="7" t="n"/>
      <c r="C32" s="7" t="n"/>
      <c r="D32" s="7" t="n"/>
      <c r="E32" s="7" t="n"/>
      <c r="F32" s="7" t="n"/>
      <c r="G32" s="7" t="n"/>
      <c r="H32" s="7" t="n"/>
      <c r="I32" s="7" t="n"/>
      <c r="J32" s="7" t="n"/>
      <c r="K32" s="8" t="n"/>
      <c r="L32" s="6">
        <f>IF(A32="","",IF(COUNTIF(Costs!$A$2:$A$41,A32)&gt;0,"Yes","No"))</f>
        <v/>
      </c>
      <c r="M32" s="6">
        <f>IF(AND(ISNUMBER(K32),K32&lt;Summary!$B$2),"Overdue","")</f>
        <v/>
      </c>
    </row>
    <row r="33">
      <c r="A33" s="7" t="n"/>
      <c r="B33" s="7" t="n"/>
      <c r="C33" s="7" t="n"/>
      <c r="D33" s="7" t="n"/>
      <c r="E33" s="7" t="n"/>
      <c r="F33" s="7" t="n"/>
      <c r="G33" s="7" t="n"/>
      <c r="H33" s="7" t="n"/>
      <c r="I33" s="7" t="n"/>
      <c r="J33" s="7" t="n"/>
      <c r="K33" s="8" t="n"/>
      <c r="L33" s="6">
        <f>IF(A33="","",IF(COUNTIF(Costs!$A$2:$A$41,A33)&gt;0,"Yes","No"))</f>
        <v/>
      </c>
      <c r="M33" s="6">
        <f>IF(AND(ISNUMBER(K33),K33&lt;Summary!$B$2),"Overdue","")</f>
        <v/>
      </c>
    </row>
    <row r="34">
      <c r="A34" s="7" t="n"/>
      <c r="B34" s="7" t="n"/>
      <c r="C34" s="7" t="n"/>
      <c r="D34" s="7" t="n"/>
      <c r="E34" s="7" t="n"/>
      <c r="F34" s="7" t="n"/>
      <c r="G34" s="7" t="n"/>
      <c r="H34" s="7" t="n"/>
      <c r="I34" s="7" t="n"/>
      <c r="J34" s="7" t="n"/>
      <c r="K34" s="8" t="n"/>
      <c r="L34" s="6">
        <f>IF(A34="","",IF(COUNTIF(Costs!$A$2:$A$41,A34)&gt;0,"Yes","No"))</f>
        <v/>
      </c>
      <c r="M34" s="6">
        <f>IF(AND(ISNUMBER(K34),K34&lt;Summary!$B$2),"Overdue","")</f>
        <v/>
      </c>
    </row>
    <row r="35">
      <c r="A35" s="7" t="n"/>
      <c r="B35" s="7" t="n"/>
      <c r="C35" s="7" t="n"/>
      <c r="D35" s="7" t="n"/>
      <c r="E35" s="7" t="n"/>
      <c r="F35" s="7" t="n"/>
      <c r="G35" s="7" t="n"/>
      <c r="H35" s="7" t="n"/>
      <c r="I35" s="7" t="n"/>
      <c r="J35" s="7" t="n"/>
      <c r="K35" s="8" t="n"/>
      <c r="L35" s="6">
        <f>IF(A35="","",IF(COUNTIF(Costs!$A$2:$A$41,A35)&gt;0,"Yes","No"))</f>
        <v/>
      </c>
      <c r="M35" s="6">
        <f>IF(AND(ISNUMBER(K35),K35&lt;Summary!$B$2),"Overdue","")</f>
        <v/>
      </c>
    </row>
    <row r="36">
      <c r="A36" s="7" t="n"/>
      <c r="B36" s="7" t="n"/>
      <c r="C36" s="7" t="n"/>
      <c r="D36" s="7" t="n"/>
      <c r="E36" s="7" t="n"/>
      <c r="F36" s="7" t="n"/>
      <c r="G36" s="7" t="n"/>
      <c r="H36" s="7" t="n"/>
      <c r="I36" s="7" t="n"/>
      <c r="J36" s="7" t="n"/>
      <c r="K36" s="8" t="n"/>
      <c r="L36" s="6">
        <f>IF(A36="","",IF(COUNTIF(Costs!$A$2:$A$41,A36)&gt;0,"Yes","No"))</f>
        <v/>
      </c>
      <c r="M36" s="6">
        <f>IF(AND(ISNUMBER(K36),K36&lt;Summary!$B$2),"Overdue","")</f>
        <v/>
      </c>
    </row>
    <row r="37">
      <c r="A37" s="7" t="n"/>
      <c r="B37" s="7" t="n"/>
      <c r="C37" s="7" t="n"/>
      <c r="D37" s="7" t="n"/>
      <c r="E37" s="7" t="n"/>
      <c r="F37" s="7" t="n"/>
      <c r="G37" s="7" t="n"/>
      <c r="H37" s="7" t="n"/>
      <c r="I37" s="7" t="n"/>
      <c r="J37" s="7" t="n"/>
      <c r="K37" s="8" t="n"/>
      <c r="L37" s="6">
        <f>IF(A37="","",IF(COUNTIF(Costs!$A$2:$A$41,A37)&gt;0,"Yes","No"))</f>
        <v/>
      </c>
      <c r="M37" s="6">
        <f>IF(AND(ISNUMBER(K37),K37&lt;Summary!$B$2),"Overdue","")</f>
        <v/>
      </c>
    </row>
    <row r="38">
      <c r="A38" s="7" t="n"/>
      <c r="B38" s="7" t="n"/>
      <c r="C38" s="7" t="n"/>
      <c r="D38" s="7" t="n"/>
      <c r="E38" s="7" t="n"/>
      <c r="F38" s="7" t="n"/>
      <c r="G38" s="7" t="n"/>
      <c r="H38" s="7" t="n"/>
      <c r="I38" s="7" t="n"/>
      <c r="J38" s="7" t="n"/>
      <c r="K38" s="8" t="n"/>
      <c r="L38" s="6">
        <f>IF(A38="","",IF(COUNTIF(Costs!$A$2:$A$41,A38)&gt;0,"Yes","No"))</f>
        <v/>
      </c>
      <c r="M38" s="6">
        <f>IF(AND(ISNUMBER(K38),K38&lt;Summary!$B$2),"Overdue","")</f>
        <v/>
      </c>
    </row>
    <row r="39">
      <c r="A39" s="7" t="n"/>
      <c r="B39" s="7" t="n"/>
      <c r="C39" s="7" t="n"/>
      <c r="D39" s="7" t="n"/>
      <c r="E39" s="7" t="n"/>
      <c r="F39" s="7" t="n"/>
      <c r="G39" s="7" t="n"/>
      <c r="H39" s="7" t="n"/>
      <c r="I39" s="7" t="n"/>
      <c r="J39" s="7" t="n"/>
      <c r="K39" s="8" t="n"/>
      <c r="L39" s="6">
        <f>IF(A39="","",IF(COUNTIF(Costs!$A$2:$A$41,A39)&gt;0,"Yes","No"))</f>
        <v/>
      </c>
      <c r="M39" s="6">
        <f>IF(AND(ISNUMBER(K39),K39&lt;Summary!$B$2),"Overdue","")</f>
        <v/>
      </c>
    </row>
    <row r="40">
      <c r="A40" s="7" t="n"/>
      <c r="B40" s="7" t="n"/>
      <c r="C40" s="7" t="n"/>
      <c r="D40" s="7" t="n"/>
      <c r="E40" s="7" t="n"/>
      <c r="F40" s="7" t="n"/>
      <c r="G40" s="7" t="n"/>
      <c r="H40" s="7" t="n"/>
      <c r="I40" s="7" t="n"/>
      <c r="J40" s="7" t="n"/>
      <c r="K40" s="8" t="n"/>
      <c r="L40" s="6">
        <f>IF(A40="","",IF(COUNTIF(Costs!$A$2:$A$41,A40)&gt;0,"Yes","No"))</f>
        <v/>
      </c>
      <c r="M40" s="6">
        <f>IF(AND(ISNUMBER(K40),K40&lt;Summary!$B$2),"Overdue","")</f>
        <v/>
      </c>
    </row>
    <row r="41">
      <c r="A41" s="7" t="n"/>
      <c r="B41" s="7" t="n"/>
      <c r="C41" s="7" t="n"/>
      <c r="D41" s="7" t="n"/>
      <c r="E41" s="7" t="n"/>
      <c r="F41" s="7" t="n"/>
      <c r="G41" s="7" t="n"/>
      <c r="H41" s="7" t="n"/>
      <c r="I41" s="7" t="n"/>
      <c r="J41" s="7" t="n"/>
      <c r="K41" s="8" t="n"/>
      <c r="L41" s="6">
        <f>IF(A41="","",IF(COUNTIF(Costs!$A$2:$A$41,A41)&gt;0,"Yes","No"))</f>
        <v/>
      </c>
      <c r="M41" s="6">
        <f>IF(AND(ISNUMBER(K41),K41&lt;Summary!$B$2),"Overdue","")</f>
        <v/>
      </c>
    </row>
  </sheetData>
  <sheetProtection selectLockedCells="0" selectUnlockedCells="0" sheet="1" objects="0" insertRows="1" insertHyperlinks="1" autoFilter="1" scenarios="0" formatColumns="1" deleteColumns="1" insertColumns="1" pivotTables="1" deleteRows="1" formatCells="1" formatRows="1" sort="1"/>
  <dataValidations count="3">
    <dataValidation sqref="F2:F41" showDropDown="0" showInputMessage="0" showErrorMessage="0" allowBlank="1" type="list">
      <formula1>"Idea,Pilot,Production,Scaling,Stopped"</formula1>
    </dataValidation>
    <dataValidation sqref="I2:I41" showDropDown="0" showInputMessage="0" showErrorMessage="0" allowBlank="1" type="list">
      <formula1>"L,M,H"</formula1>
    </dataValidation>
    <dataValidation sqref="J2:J41" showDropDown="0" showInputMessage="0" showErrorMessage="0" allowBlank="1" type="list">
      <formula1>"L1 Recommend,L2 Draft,L3 Execute with approval,L4 Execute within limits,L5 Execute and report,L6 Autonomous with monitoring"</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41"/>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2" customWidth="1" min="1" max="1"/>
    <col width="30" customWidth="1" min="2" max="2"/>
    <col width="16" customWidth="1" min="3" max="3"/>
    <col width="16" customWidth="1" min="4" max="4"/>
    <col width="16" customWidth="1" min="5" max="5"/>
    <col width="16" customWidth="1" min="6" max="6"/>
    <col width="16" customWidth="1" min="7" max="7"/>
    <col width="16" customWidth="1" min="8" max="8"/>
    <col width="16" customWidth="1" min="9" max="9"/>
    <col width="16" customWidth="1" min="10" max="10"/>
    <col width="12" customWidth="1" min="11" max="11"/>
    <col width="24" customWidth="1" min="12" max="12"/>
  </cols>
  <sheetData>
    <row r="1" ht="64" customHeight="1">
      <c r="A1" s="3" t="inlineStr">
        <is>
          <t>ID</t>
        </is>
      </c>
      <c r="B1" s="3" t="inlineStr">
        <is>
          <t>Initiative (from Register)</t>
        </is>
      </c>
      <c r="C1" s="3" t="inlineStr">
        <is>
          <t>L1 Infrastructure and platform (£k)</t>
        </is>
      </c>
      <c r="D1" s="3" t="inlineStr">
        <is>
          <t>L2 Data and context (£k)</t>
        </is>
      </c>
      <c r="E1" s="3" t="inlineStr">
        <is>
          <t>L3 Models (£k)</t>
        </is>
      </c>
      <c r="F1" s="3" t="inlineStr">
        <is>
          <t>L4 Integration and workflow redesign (£k)</t>
        </is>
      </c>
      <c r="G1" s="3" t="inlineStr">
        <is>
          <t>L5 People and capability, including review and change (£k)</t>
        </is>
      </c>
      <c r="H1" s="3" t="inlineStr">
        <is>
          <t>L6 Governance, safety and compliance (£k)</t>
        </is>
      </c>
      <c r="I1" s="3" t="inlineStr">
        <is>
          <t>L7 Operations and portfolio oversight (£k)</t>
        </is>
      </c>
      <c r="J1" s="3" t="inlineStr">
        <is>
          <t>Fully loaded annual cost (£k)</t>
        </is>
      </c>
      <c r="K1" s="3" t="inlineStr">
        <is>
          <t>Model share of cost</t>
        </is>
      </c>
      <c r="L1" s="3" t="inlineStr">
        <is>
          <t>Largest layer</t>
        </is>
      </c>
    </row>
    <row r="2">
      <c r="A2" s="9" t="inlineStr">
        <is>
          <t>ILLUSTRATIVE-1</t>
        </is>
      </c>
      <c r="B2" s="6">
        <f>IF(A2="","",IFERROR(INDEX(Register!$B$2:$B$41,MATCH(A2,Register!$A$2:$A$41,0)),"ID not in Register"))</f>
        <v/>
      </c>
      <c r="C2" s="10" t="n">
        <v>42</v>
      </c>
      <c r="D2" s="10" t="n">
        <v>0</v>
      </c>
      <c r="E2" s="10" t="n">
        <v>13</v>
      </c>
      <c r="F2" s="10" t="n">
        <v>0</v>
      </c>
      <c r="G2" s="10" t="n">
        <v>38</v>
      </c>
      <c r="H2" s="10" t="n">
        <v>5</v>
      </c>
      <c r="I2" s="10" t="n">
        <v>0</v>
      </c>
      <c r="J2" s="11">
        <f>IF(A2="","",SUM(C2:I2))</f>
        <v/>
      </c>
      <c r="K2" s="12">
        <f>IF(AND(ISNUMBER(J2),J2&gt;0),E2/J2,"")</f>
        <v/>
      </c>
      <c r="L2" s="6">
        <f>IF(AND(ISNUMBER(J2),J2&gt;0),SUBSTITUTE(INDEX($C$1:$I$1,MATCH(MAX(C2:I2),C2:I2,0))," (£k)",""),"")</f>
        <v/>
      </c>
    </row>
    <row r="3">
      <c r="A3" s="9" t="inlineStr">
        <is>
          <t>ILLUSTRATIVE-2</t>
        </is>
      </c>
      <c r="B3" s="6">
        <f>IF(A3="","",IFERROR(INDEX(Register!$B$2:$B$41,MATCH(A3,Register!$A$2:$A$41,0)),"ID not in Register"))</f>
        <v/>
      </c>
      <c r="C3" s="10" t="n">
        <v>340</v>
      </c>
      <c r="D3" s="10" t="n">
        <v>0</v>
      </c>
      <c r="E3" s="10" t="n">
        <v>0</v>
      </c>
      <c r="F3" s="10" t="n">
        <v>0</v>
      </c>
      <c r="G3" s="10" t="n">
        <v>45</v>
      </c>
      <c r="H3" s="10" t="n">
        <v>20</v>
      </c>
      <c r="I3" s="10" t="n">
        <v>15</v>
      </c>
      <c r="J3" s="11">
        <f>IF(A3="","",SUM(C3:I3))</f>
        <v/>
      </c>
      <c r="K3" s="12">
        <f>IF(AND(ISNUMBER(J3),J3&gt;0),E3/J3,"")</f>
        <v/>
      </c>
      <c r="L3" s="6">
        <f>IF(AND(ISNUMBER(J3),J3&gt;0),SUBSTITUTE(INDEX($C$1:$I$1,MATCH(MAX(C3:I3),C3:I3,0))," (£k)",""),"")</f>
        <v/>
      </c>
    </row>
    <row r="4">
      <c r="A4" s="9" t="inlineStr">
        <is>
          <t>ILLUSTRATIVE-3</t>
        </is>
      </c>
      <c r="B4" s="6">
        <f>IF(A4="","",IFERROR(INDEX(Register!$B$2:$B$41,MATCH(A4,Register!$A$2:$A$41,0)),"ID not in Register"))</f>
        <v/>
      </c>
      <c r="C4" s="10" t="n">
        <v>70</v>
      </c>
      <c r="D4" s="10" t="n">
        <v>0</v>
      </c>
      <c r="E4" s="10" t="n">
        <v>35</v>
      </c>
      <c r="F4" s="10" t="n">
        <v>30</v>
      </c>
      <c r="G4" s="10" t="n">
        <v>40</v>
      </c>
      <c r="H4" s="10" t="n">
        <v>5</v>
      </c>
      <c r="I4" s="10" t="n">
        <v>0</v>
      </c>
      <c r="J4" s="11">
        <f>IF(A4="","",SUM(C4:I4))</f>
        <v/>
      </c>
      <c r="K4" s="12">
        <f>IF(AND(ISNUMBER(J4),J4&gt;0),E4/J4,"")</f>
        <v/>
      </c>
      <c r="L4" s="6">
        <f>IF(AND(ISNUMBER(J4),J4&gt;0),SUBSTITUTE(INDEX($C$1:$I$1,MATCH(MAX(C4:I4),C4:I4,0))," (£k)",""),"")</f>
        <v/>
      </c>
    </row>
    <row r="5">
      <c r="A5" s="9" t="inlineStr">
        <is>
          <t>ILLUSTRATIVE-4</t>
        </is>
      </c>
      <c r="B5" s="6">
        <f>IF(A5="","",IFERROR(INDEX(Register!$B$2:$B$41,MATCH(A5,Register!$A$2:$A$41,0)),"ID not in Register"))</f>
        <v/>
      </c>
      <c r="C5" s="10" t="n">
        <v>30</v>
      </c>
      <c r="D5" s="10" t="n">
        <v>0</v>
      </c>
      <c r="E5" s="10" t="n">
        <v>8</v>
      </c>
      <c r="F5" s="10" t="n">
        <v>14</v>
      </c>
      <c r="G5" s="10" t="n">
        <v>18</v>
      </c>
      <c r="H5" s="10" t="n">
        <v>5</v>
      </c>
      <c r="I5" s="10" t="n">
        <v>0</v>
      </c>
      <c r="J5" s="11">
        <f>IF(A5="","",SUM(C5:I5))</f>
        <v/>
      </c>
      <c r="K5" s="12">
        <f>IF(AND(ISNUMBER(J5),J5&gt;0),E5/J5,"")</f>
        <v/>
      </c>
      <c r="L5" s="6">
        <f>IF(AND(ISNUMBER(J5),J5&gt;0),SUBSTITUTE(INDEX($C$1:$I$1,MATCH(MAX(C5:I5),C5:I5,0))," (£k)",""),"")</f>
        <v/>
      </c>
    </row>
    <row r="6">
      <c r="A6" s="9" t="inlineStr">
        <is>
          <t>ILLUSTRATIVE-5</t>
        </is>
      </c>
      <c r="B6" s="6">
        <f>IF(A6="","",IFERROR(INDEX(Register!$B$2:$B$41,MATCH(A6,Register!$A$2:$A$41,0)),"ID not in Register"))</f>
        <v/>
      </c>
      <c r="C6" s="10" t="n">
        <v>12</v>
      </c>
      <c r="D6" s="10" t="n">
        <v>0</v>
      </c>
      <c r="E6" s="10" t="n">
        <v>10</v>
      </c>
      <c r="F6" s="10" t="n">
        <v>25</v>
      </c>
      <c r="G6" s="10" t="n">
        <v>2</v>
      </c>
      <c r="H6" s="10" t="n">
        <v>11</v>
      </c>
      <c r="I6" s="10" t="n">
        <v>0</v>
      </c>
      <c r="J6" s="11">
        <f>IF(A6="","",SUM(C6:I6))</f>
        <v/>
      </c>
      <c r="K6" s="12">
        <f>IF(AND(ISNUMBER(J6),J6&gt;0),E6/J6,"")</f>
        <v/>
      </c>
      <c r="L6" s="6">
        <f>IF(AND(ISNUMBER(J6),J6&gt;0),SUBSTITUTE(INDEX($C$1:$I$1,MATCH(MAX(C6:I6),C6:I6,0))," (£k)",""),"")</f>
        <v/>
      </c>
    </row>
    <row r="7">
      <c r="A7" s="13" t="n"/>
      <c r="B7" s="6">
        <f>IF(A7="","",IFERROR(INDEX(Register!$B$2:$B$41,MATCH(A7,Register!$A$2:$A$41,0)),"ID not in Register"))</f>
        <v/>
      </c>
      <c r="C7" s="14" t="n"/>
      <c r="D7" s="14" t="n"/>
      <c r="E7" s="14" t="n"/>
      <c r="F7" s="14" t="n"/>
      <c r="G7" s="14" t="n"/>
      <c r="H7" s="14" t="n"/>
      <c r="I7" s="14" t="n"/>
      <c r="J7" s="11">
        <f>IF(A7="","",SUM(C7:I7))</f>
        <v/>
      </c>
      <c r="K7" s="12">
        <f>IF(AND(ISNUMBER(J7),J7&gt;0),E7/J7,"")</f>
        <v/>
      </c>
      <c r="L7" s="6">
        <f>IF(AND(ISNUMBER(J7),J7&gt;0),SUBSTITUTE(INDEX($C$1:$I$1,MATCH(MAX(C7:I7),C7:I7,0))," (£k)",""),"")</f>
        <v/>
      </c>
    </row>
    <row r="8">
      <c r="A8" s="13" t="n"/>
      <c r="B8" s="6">
        <f>IF(A8="","",IFERROR(INDEX(Register!$B$2:$B$41,MATCH(A8,Register!$A$2:$A$41,0)),"ID not in Register"))</f>
        <v/>
      </c>
      <c r="C8" s="14" t="n"/>
      <c r="D8" s="14" t="n"/>
      <c r="E8" s="14" t="n"/>
      <c r="F8" s="14" t="n"/>
      <c r="G8" s="14" t="n"/>
      <c r="H8" s="14" t="n"/>
      <c r="I8" s="14" t="n"/>
      <c r="J8" s="11">
        <f>IF(A8="","",SUM(C8:I8))</f>
        <v/>
      </c>
      <c r="K8" s="12">
        <f>IF(AND(ISNUMBER(J8),J8&gt;0),E8/J8,"")</f>
        <v/>
      </c>
      <c r="L8" s="6">
        <f>IF(AND(ISNUMBER(J8),J8&gt;0),SUBSTITUTE(INDEX($C$1:$I$1,MATCH(MAX(C8:I8),C8:I8,0))," (£k)",""),"")</f>
        <v/>
      </c>
    </row>
    <row r="9">
      <c r="A9" s="13" t="n"/>
      <c r="B9" s="6">
        <f>IF(A9="","",IFERROR(INDEX(Register!$B$2:$B$41,MATCH(A9,Register!$A$2:$A$41,0)),"ID not in Register"))</f>
        <v/>
      </c>
      <c r="C9" s="14" t="n"/>
      <c r="D9" s="14" t="n"/>
      <c r="E9" s="14" t="n"/>
      <c r="F9" s="14" t="n"/>
      <c r="G9" s="14" t="n"/>
      <c r="H9" s="14" t="n"/>
      <c r="I9" s="14" t="n"/>
      <c r="J9" s="11">
        <f>IF(A9="","",SUM(C9:I9))</f>
        <v/>
      </c>
      <c r="K9" s="12">
        <f>IF(AND(ISNUMBER(J9),J9&gt;0),E9/J9,"")</f>
        <v/>
      </c>
      <c r="L9" s="6">
        <f>IF(AND(ISNUMBER(J9),J9&gt;0),SUBSTITUTE(INDEX($C$1:$I$1,MATCH(MAX(C9:I9),C9:I9,0))," (£k)",""),"")</f>
        <v/>
      </c>
    </row>
    <row r="10">
      <c r="A10" s="13" t="n"/>
      <c r="B10" s="6">
        <f>IF(A10="","",IFERROR(INDEX(Register!$B$2:$B$41,MATCH(A10,Register!$A$2:$A$41,0)),"ID not in Register"))</f>
        <v/>
      </c>
      <c r="C10" s="14" t="n"/>
      <c r="D10" s="14" t="n"/>
      <c r="E10" s="14" t="n"/>
      <c r="F10" s="14" t="n"/>
      <c r="G10" s="14" t="n"/>
      <c r="H10" s="14" t="n"/>
      <c r="I10" s="14" t="n"/>
      <c r="J10" s="11">
        <f>IF(A10="","",SUM(C10:I10))</f>
        <v/>
      </c>
      <c r="K10" s="12">
        <f>IF(AND(ISNUMBER(J10),J10&gt;0),E10/J10,"")</f>
        <v/>
      </c>
      <c r="L10" s="6">
        <f>IF(AND(ISNUMBER(J10),J10&gt;0),SUBSTITUTE(INDEX($C$1:$I$1,MATCH(MAX(C10:I10),C10:I10,0))," (£k)",""),"")</f>
        <v/>
      </c>
    </row>
    <row r="11">
      <c r="A11" s="13" t="n"/>
      <c r="B11" s="6">
        <f>IF(A11="","",IFERROR(INDEX(Register!$B$2:$B$41,MATCH(A11,Register!$A$2:$A$41,0)),"ID not in Register"))</f>
        <v/>
      </c>
      <c r="C11" s="14" t="n"/>
      <c r="D11" s="14" t="n"/>
      <c r="E11" s="14" t="n"/>
      <c r="F11" s="14" t="n"/>
      <c r="G11" s="14" t="n"/>
      <c r="H11" s="14" t="n"/>
      <c r="I11" s="14" t="n"/>
      <c r="J11" s="11">
        <f>IF(A11="","",SUM(C11:I11))</f>
        <v/>
      </c>
      <c r="K11" s="12">
        <f>IF(AND(ISNUMBER(J11),J11&gt;0),E11/J11,"")</f>
        <v/>
      </c>
      <c r="L11" s="6">
        <f>IF(AND(ISNUMBER(J11),J11&gt;0),SUBSTITUTE(INDEX($C$1:$I$1,MATCH(MAX(C11:I11),C11:I11,0))," (£k)",""),"")</f>
        <v/>
      </c>
    </row>
    <row r="12">
      <c r="A12" s="13" t="n"/>
      <c r="B12" s="6">
        <f>IF(A12="","",IFERROR(INDEX(Register!$B$2:$B$41,MATCH(A12,Register!$A$2:$A$41,0)),"ID not in Register"))</f>
        <v/>
      </c>
      <c r="C12" s="14" t="n"/>
      <c r="D12" s="14" t="n"/>
      <c r="E12" s="14" t="n"/>
      <c r="F12" s="14" t="n"/>
      <c r="G12" s="14" t="n"/>
      <c r="H12" s="14" t="n"/>
      <c r="I12" s="14" t="n"/>
      <c r="J12" s="11">
        <f>IF(A12="","",SUM(C12:I12))</f>
        <v/>
      </c>
      <c r="K12" s="12">
        <f>IF(AND(ISNUMBER(J12),J12&gt;0),E12/J12,"")</f>
        <v/>
      </c>
      <c r="L12" s="6">
        <f>IF(AND(ISNUMBER(J12),J12&gt;0),SUBSTITUTE(INDEX($C$1:$I$1,MATCH(MAX(C12:I12),C12:I12,0))," (£k)",""),"")</f>
        <v/>
      </c>
    </row>
    <row r="13">
      <c r="A13" s="13" t="n"/>
      <c r="B13" s="6">
        <f>IF(A13="","",IFERROR(INDEX(Register!$B$2:$B$41,MATCH(A13,Register!$A$2:$A$41,0)),"ID not in Register"))</f>
        <v/>
      </c>
      <c r="C13" s="14" t="n"/>
      <c r="D13" s="14" t="n"/>
      <c r="E13" s="14" t="n"/>
      <c r="F13" s="14" t="n"/>
      <c r="G13" s="14" t="n"/>
      <c r="H13" s="14" t="n"/>
      <c r="I13" s="14" t="n"/>
      <c r="J13" s="11">
        <f>IF(A13="","",SUM(C13:I13))</f>
        <v/>
      </c>
      <c r="K13" s="12">
        <f>IF(AND(ISNUMBER(J13),J13&gt;0),E13/J13,"")</f>
        <v/>
      </c>
      <c r="L13" s="6">
        <f>IF(AND(ISNUMBER(J13),J13&gt;0),SUBSTITUTE(INDEX($C$1:$I$1,MATCH(MAX(C13:I13),C13:I13,0))," (£k)",""),"")</f>
        <v/>
      </c>
    </row>
    <row r="14">
      <c r="A14" s="13" t="n"/>
      <c r="B14" s="6">
        <f>IF(A14="","",IFERROR(INDEX(Register!$B$2:$B$41,MATCH(A14,Register!$A$2:$A$41,0)),"ID not in Register"))</f>
        <v/>
      </c>
      <c r="C14" s="14" t="n"/>
      <c r="D14" s="14" t="n"/>
      <c r="E14" s="14" t="n"/>
      <c r="F14" s="14" t="n"/>
      <c r="G14" s="14" t="n"/>
      <c r="H14" s="14" t="n"/>
      <c r="I14" s="14" t="n"/>
      <c r="J14" s="11">
        <f>IF(A14="","",SUM(C14:I14))</f>
        <v/>
      </c>
      <c r="K14" s="12">
        <f>IF(AND(ISNUMBER(J14),J14&gt;0),E14/J14,"")</f>
        <v/>
      </c>
      <c r="L14" s="6">
        <f>IF(AND(ISNUMBER(J14),J14&gt;0),SUBSTITUTE(INDEX($C$1:$I$1,MATCH(MAX(C14:I14),C14:I14,0))," (£k)",""),"")</f>
        <v/>
      </c>
    </row>
    <row r="15">
      <c r="A15" s="13" t="n"/>
      <c r="B15" s="6">
        <f>IF(A15="","",IFERROR(INDEX(Register!$B$2:$B$41,MATCH(A15,Register!$A$2:$A$41,0)),"ID not in Register"))</f>
        <v/>
      </c>
      <c r="C15" s="14" t="n"/>
      <c r="D15" s="14" t="n"/>
      <c r="E15" s="14" t="n"/>
      <c r="F15" s="14" t="n"/>
      <c r="G15" s="14" t="n"/>
      <c r="H15" s="14" t="n"/>
      <c r="I15" s="14" t="n"/>
      <c r="J15" s="11">
        <f>IF(A15="","",SUM(C15:I15))</f>
        <v/>
      </c>
      <c r="K15" s="12">
        <f>IF(AND(ISNUMBER(J15),J15&gt;0),E15/J15,"")</f>
        <v/>
      </c>
      <c r="L15" s="6">
        <f>IF(AND(ISNUMBER(J15),J15&gt;0),SUBSTITUTE(INDEX($C$1:$I$1,MATCH(MAX(C15:I15),C15:I15,0))," (£k)",""),"")</f>
        <v/>
      </c>
    </row>
    <row r="16">
      <c r="A16" s="13" t="n"/>
      <c r="B16" s="6">
        <f>IF(A16="","",IFERROR(INDEX(Register!$B$2:$B$41,MATCH(A16,Register!$A$2:$A$41,0)),"ID not in Register"))</f>
        <v/>
      </c>
      <c r="C16" s="14" t="n"/>
      <c r="D16" s="14" t="n"/>
      <c r="E16" s="14" t="n"/>
      <c r="F16" s="14" t="n"/>
      <c r="G16" s="14" t="n"/>
      <c r="H16" s="14" t="n"/>
      <c r="I16" s="14" t="n"/>
      <c r="J16" s="11">
        <f>IF(A16="","",SUM(C16:I16))</f>
        <v/>
      </c>
      <c r="K16" s="12">
        <f>IF(AND(ISNUMBER(J16),J16&gt;0),E16/J16,"")</f>
        <v/>
      </c>
      <c r="L16" s="6">
        <f>IF(AND(ISNUMBER(J16),J16&gt;0),SUBSTITUTE(INDEX($C$1:$I$1,MATCH(MAX(C16:I16),C16:I16,0))," (£k)",""),"")</f>
        <v/>
      </c>
    </row>
    <row r="17">
      <c r="A17" s="13" t="n"/>
      <c r="B17" s="6">
        <f>IF(A17="","",IFERROR(INDEX(Register!$B$2:$B$41,MATCH(A17,Register!$A$2:$A$41,0)),"ID not in Register"))</f>
        <v/>
      </c>
      <c r="C17" s="14" t="n"/>
      <c r="D17" s="14" t="n"/>
      <c r="E17" s="14" t="n"/>
      <c r="F17" s="14" t="n"/>
      <c r="G17" s="14" t="n"/>
      <c r="H17" s="14" t="n"/>
      <c r="I17" s="14" t="n"/>
      <c r="J17" s="11">
        <f>IF(A17="","",SUM(C17:I17))</f>
        <v/>
      </c>
      <c r="K17" s="12">
        <f>IF(AND(ISNUMBER(J17),J17&gt;0),E17/J17,"")</f>
        <v/>
      </c>
      <c r="L17" s="6">
        <f>IF(AND(ISNUMBER(J17),J17&gt;0),SUBSTITUTE(INDEX($C$1:$I$1,MATCH(MAX(C17:I17),C17:I17,0))," (£k)",""),"")</f>
        <v/>
      </c>
    </row>
    <row r="18">
      <c r="A18" s="13" t="n"/>
      <c r="B18" s="6">
        <f>IF(A18="","",IFERROR(INDEX(Register!$B$2:$B$41,MATCH(A18,Register!$A$2:$A$41,0)),"ID not in Register"))</f>
        <v/>
      </c>
      <c r="C18" s="14" t="n"/>
      <c r="D18" s="14" t="n"/>
      <c r="E18" s="14" t="n"/>
      <c r="F18" s="14" t="n"/>
      <c r="G18" s="14" t="n"/>
      <c r="H18" s="14" t="n"/>
      <c r="I18" s="14" t="n"/>
      <c r="J18" s="11">
        <f>IF(A18="","",SUM(C18:I18))</f>
        <v/>
      </c>
      <c r="K18" s="12">
        <f>IF(AND(ISNUMBER(J18),J18&gt;0),E18/J18,"")</f>
        <v/>
      </c>
      <c r="L18" s="6">
        <f>IF(AND(ISNUMBER(J18),J18&gt;0),SUBSTITUTE(INDEX($C$1:$I$1,MATCH(MAX(C18:I18),C18:I18,0))," (£k)",""),"")</f>
        <v/>
      </c>
    </row>
    <row r="19">
      <c r="A19" s="13" t="n"/>
      <c r="B19" s="6">
        <f>IF(A19="","",IFERROR(INDEX(Register!$B$2:$B$41,MATCH(A19,Register!$A$2:$A$41,0)),"ID not in Register"))</f>
        <v/>
      </c>
      <c r="C19" s="14" t="n"/>
      <c r="D19" s="14" t="n"/>
      <c r="E19" s="14" t="n"/>
      <c r="F19" s="14" t="n"/>
      <c r="G19" s="14" t="n"/>
      <c r="H19" s="14" t="n"/>
      <c r="I19" s="14" t="n"/>
      <c r="J19" s="11">
        <f>IF(A19="","",SUM(C19:I19))</f>
        <v/>
      </c>
      <c r="K19" s="12">
        <f>IF(AND(ISNUMBER(J19),J19&gt;0),E19/J19,"")</f>
        <v/>
      </c>
      <c r="L19" s="6">
        <f>IF(AND(ISNUMBER(J19),J19&gt;0),SUBSTITUTE(INDEX($C$1:$I$1,MATCH(MAX(C19:I19),C19:I19,0))," (£k)",""),"")</f>
        <v/>
      </c>
    </row>
    <row r="20">
      <c r="A20" s="13" t="n"/>
      <c r="B20" s="6">
        <f>IF(A20="","",IFERROR(INDEX(Register!$B$2:$B$41,MATCH(A20,Register!$A$2:$A$41,0)),"ID not in Register"))</f>
        <v/>
      </c>
      <c r="C20" s="14" t="n"/>
      <c r="D20" s="14" t="n"/>
      <c r="E20" s="14" t="n"/>
      <c r="F20" s="14" t="n"/>
      <c r="G20" s="14" t="n"/>
      <c r="H20" s="14" t="n"/>
      <c r="I20" s="14" t="n"/>
      <c r="J20" s="11">
        <f>IF(A20="","",SUM(C20:I20))</f>
        <v/>
      </c>
      <c r="K20" s="12">
        <f>IF(AND(ISNUMBER(J20),J20&gt;0),E20/J20,"")</f>
        <v/>
      </c>
      <c r="L20" s="6">
        <f>IF(AND(ISNUMBER(J20),J20&gt;0),SUBSTITUTE(INDEX($C$1:$I$1,MATCH(MAX(C20:I20),C20:I20,0))," (£k)",""),"")</f>
        <v/>
      </c>
    </row>
    <row r="21">
      <c r="A21" s="13" t="n"/>
      <c r="B21" s="6">
        <f>IF(A21="","",IFERROR(INDEX(Register!$B$2:$B$41,MATCH(A21,Register!$A$2:$A$41,0)),"ID not in Register"))</f>
        <v/>
      </c>
      <c r="C21" s="14" t="n"/>
      <c r="D21" s="14" t="n"/>
      <c r="E21" s="14" t="n"/>
      <c r="F21" s="14" t="n"/>
      <c r="G21" s="14" t="n"/>
      <c r="H21" s="14" t="n"/>
      <c r="I21" s="14" t="n"/>
      <c r="J21" s="11">
        <f>IF(A21="","",SUM(C21:I21))</f>
        <v/>
      </c>
      <c r="K21" s="12">
        <f>IF(AND(ISNUMBER(J21),J21&gt;0),E21/J21,"")</f>
        <v/>
      </c>
      <c r="L21" s="6">
        <f>IF(AND(ISNUMBER(J21),J21&gt;0),SUBSTITUTE(INDEX($C$1:$I$1,MATCH(MAX(C21:I21),C21:I21,0))," (£k)",""),"")</f>
        <v/>
      </c>
    </row>
    <row r="22">
      <c r="A22" s="13" t="n"/>
      <c r="B22" s="6">
        <f>IF(A22="","",IFERROR(INDEX(Register!$B$2:$B$41,MATCH(A22,Register!$A$2:$A$41,0)),"ID not in Register"))</f>
        <v/>
      </c>
      <c r="C22" s="14" t="n"/>
      <c r="D22" s="14" t="n"/>
      <c r="E22" s="14" t="n"/>
      <c r="F22" s="14" t="n"/>
      <c r="G22" s="14" t="n"/>
      <c r="H22" s="14" t="n"/>
      <c r="I22" s="14" t="n"/>
      <c r="J22" s="11">
        <f>IF(A22="","",SUM(C22:I22))</f>
        <v/>
      </c>
      <c r="K22" s="12">
        <f>IF(AND(ISNUMBER(J22),J22&gt;0),E22/J22,"")</f>
        <v/>
      </c>
      <c r="L22" s="6">
        <f>IF(AND(ISNUMBER(J22),J22&gt;0),SUBSTITUTE(INDEX($C$1:$I$1,MATCH(MAX(C22:I22),C22:I22,0))," (£k)",""),"")</f>
        <v/>
      </c>
    </row>
    <row r="23">
      <c r="A23" s="13" t="n"/>
      <c r="B23" s="6">
        <f>IF(A23="","",IFERROR(INDEX(Register!$B$2:$B$41,MATCH(A23,Register!$A$2:$A$41,0)),"ID not in Register"))</f>
        <v/>
      </c>
      <c r="C23" s="14" t="n"/>
      <c r="D23" s="14" t="n"/>
      <c r="E23" s="14" t="n"/>
      <c r="F23" s="14" t="n"/>
      <c r="G23" s="14" t="n"/>
      <c r="H23" s="14" t="n"/>
      <c r="I23" s="14" t="n"/>
      <c r="J23" s="11">
        <f>IF(A23="","",SUM(C23:I23))</f>
        <v/>
      </c>
      <c r="K23" s="12">
        <f>IF(AND(ISNUMBER(J23),J23&gt;0),E23/J23,"")</f>
        <v/>
      </c>
      <c r="L23" s="6">
        <f>IF(AND(ISNUMBER(J23),J23&gt;0),SUBSTITUTE(INDEX($C$1:$I$1,MATCH(MAX(C23:I23),C23:I23,0))," (£k)",""),"")</f>
        <v/>
      </c>
    </row>
    <row r="24">
      <c r="A24" s="13" t="n"/>
      <c r="B24" s="6">
        <f>IF(A24="","",IFERROR(INDEX(Register!$B$2:$B$41,MATCH(A24,Register!$A$2:$A$41,0)),"ID not in Register"))</f>
        <v/>
      </c>
      <c r="C24" s="14" t="n"/>
      <c r="D24" s="14" t="n"/>
      <c r="E24" s="14" t="n"/>
      <c r="F24" s="14" t="n"/>
      <c r="G24" s="14" t="n"/>
      <c r="H24" s="14" t="n"/>
      <c r="I24" s="14" t="n"/>
      <c r="J24" s="11">
        <f>IF(A24="","",SUM(C24:I24))</f>
        <v/>
      </c>
      <c r="K24" s="12">
        <f>IF(AND(ISNUMBER(J24),J24&gt;0),E24/J24,"")</f>
        <v/>
      </c>
      <c r="L24" s="6">
        <f>IF(AND(ISNUMBER(J24),J24&gt;0),SUBSTITUTE(INDEX($C$1:$I$1,MATCH(MAX(C24:I24),C24:I24,0))," (£k)",""),"")</f>
        <v/>
      </c>
    </row>
    <row r="25">
      <c r="A25" s="13" t="n"/>
      <c r="B25" s="6">
        <f>IF(A25="","",IFERROR(INDEX(Register!$B$2:$B$41,MATCH(A25,Register!$A$2:$A$41,0)),"ID not in Register"))</f>
        <v/>
      </c>
      <c r="C25" s="14" t="n"/>
      <c r="D25" s="14" t="n"/>
      <c r="E25" s="14" t="n"/>
      <c r="F25" s="14" t="n"/>
      <c r="G25" s="14" t="n"/>
      <c r="H25" s="14" t="n"/>
      <c r="I25" s="14" t="n"/>
      <c r="J25" s="11">
        <f>IF(A25="","",SUM(C25:I25))</f>
        <v/>
      </c>
      <c r="K25" s="12">
        <f>IF(AND(ISNUMBER(J25),J25&gt;0),E25/J25,"")</f>
        <v/>
      </c>
      <c r="L25" s="6">
        <f>IF(AND(ISNUMBER(J25),J25&gt;0),SUBSTITUTE(INDEX($C$1:$I$1,MATCH(MAX(C25:I25),C25:I25,0))," (£k)",""),"")</f>
        <v/>
      </c>
    </row>
    <row r="26">
      <c r="A26" s="13" t="n"/>
      <c r="B26" s="6">
        <f>IF(A26="","",IFERROR(INDEX(Register!$B$2:$B$41,MATCH(A26,Register!$A$2:$A$41,0)),"ID not in Register"))</f>
        <v/>
      </c>
      <c r="C26" s="14" t="n"/>
      <c r="D26" s="14" t="n"/>
      <c r="E26" s="14" t="n"/>
      <c r="F26" s="14" t="n"/>
      <c r="G26" s="14" t="n"/>
      <c r="H26" s="14" t="n"/>
      <c r="I26" s="14" t="n"/>
      <c r="J26" s="11">
        <f>IF(A26="","",SUM(C26:I26))</f>
        <v/>
      </c>
      <c r="K26" s="12">
        <f>IF(AND(ISNUMBER(J26),J26&gt;0),E26/J26,"")</f>
        <v/>
      </c>
      <c r="L26" s="6">
        <f>IF(AND(ISNUMBER(J26),J26&gt;0),SUBSTITUTE(INDEX($C$1:$I$1,MATCH(MAX(C26:I26),C26:I26,0))," (£k)",""),"")</f>
        <v/>
      </c>
    </row>
    <row r="27">
      <c r="A27" s="13" t="n"/>
      <c r="B27" s="6">
        <f>IF(A27="","",IFERROR(INDEX(Register!$B$2:$B$41,MATCH(A27,Register!$A$2:$A$41,0)),"ID not in Register"))</f>
        <v/>
      </c>
      <c r="C27" s="14" t="n"/>
      <c r="D27" s="14" t="n"/>
      <c r="E27" s="14" t="n"/>
      <c r="F27" s="14" t="n"/>
      <c r="G27" s="14" t="n"/>
      <c r="H27" s="14" t="n"/>
      <c r="I27" s="14" t="n"/>
      <c r="J27" s="11">
        <f>IF(A27="","",SUM(C27:I27))</f>
        <v/>
      </c>
      <c r="K27" s="12">
        <f>IF(AND(ISNUMBER(J27),J27&gt;0),E27/J27,"")</f>
        <v/>
      </c>
      <c r="L27" s="6">
        <f>IF(AND(ISNUMBER(J27),J27&gt;0),SUBSTITUTE(INDEX($C$1:$I$1,MATCH(MAX(C27:I27),C27:I27,0))," (£k)",""),"")</f>
        <v/>
      </c>
    </row>
    <row r="28">
      <c r="A28" s="13" t="n"/>
      <c r="B28" s="6">
        <f>IF(A28="","",IFERROR(INDEX(Register!$B$2:$B$41,MATCH(A28,Register!$A$2:$A$41,0)),"ID not in Register"))</f>
        <v/>
      </c>
      <c r="C28" s="14" t="n"/>
      <c r="D28" s="14" t="n"/>
      <c r="E28" s="14" t="n"/>
      <c r="F28" s="14" t="n"/>
      <c r="G28" s="14" t="n"/>
      <c r="H28" s="14" t="n"/>
      <c r="I28" s="14" t="n"/>
      <c r="J28" s="11">
        <f>IF(A28="","",SUM(C28:I28))</f>
        <v/>
      </c>
      <c r="K28" s="12">
        <f>IF(AND(ISNUMBER(J28),J28&gt;0),E28/J28,"")</f>
        <v/>
      </c>
      <c r="L28" s="6">
        <f>IF(AND(ISNUMBER(J28),J28&gt;0),SUBSTITUTE(INDEX($C$1:$I$1,MATCH(MAX(C28:I28),C28:I28,0))," (£k)",""),"")</f>
        <v/>
      </c>
    </row>
    <row r="29">
      <c r="A29" s="13" t="n"/>
      <c r="B29" s="6">
        <f>IF(A29="","",IFERROR(INDEX(Register!$B$2:$B$41,MATCH(A29,Register!$A$2:$A$41,0)),"ID not in Register"))</f>
        <v/>
      </c>
      <c r="C29" s="14" t="n"/>
      <c r="D29" s="14" t="n"/>
      <c r="E29" s="14" t="n"/>
      <c r="F29" s="14" t="n"/>
      <c r="G29" s="14" t="n"/>
      <c r="H29" s="14" t="n"/>
      <c r="I29" s="14" t="n"/>
      <c r="J29" s="11">
        <f>IF(A29="","",SUM(C29:I29))</f>
        <v/>
      </c>
      <c r="K29" s="12">
        <f>IF(AND(ISNUMBER(J29),J29&gt;0),E29/J29,"")</f>
        <v/>
      </c>
      <c r="L29" s="6">
        <f>IF(AND(ISNUMBER(J29),J29&gt;0),SUBSTITUTE(INDEX($C$1:$I$1,MATCH(MAX(C29:I29),C29:I29,0))," (£k)",""),"")</f>
        <v/>
      </c>
    </row>
    <row r="30">
      <c r="A30" s="13" t="n"/>
      <c r="B30" s="6">
        <f>IF(A30="","",IFERROR(INDEX(Register!$B$2:$B$41,MATCH(A30,Register!$A$2:$A$41,0)),"ID not in Register"))</f>
        <v/>
      </c>
      <c r="C30" s="14" t="n"/>
      <c r="D30" s="14" t="n"/>
      <c r="E30" s="14" t="n"/>
      <c r="F30" s="14" t="n"/>
      <c r="G30" s="14" t="n"/>
      <c r="H30" s="14" t="n"/>
      <c r="I30" s="14" t="n"/>
      <c r="J30" s="11">
        <f>IF(A30="","",SUM(C30:I30))</f>
        <v/>
      </c>
      <c r="K30" s="12">
        <f>IF(AND(ISNUMBER(J30),J30&gt;0),E30/J30,"")</f>
        <v/>
      </c>
      <c r="L30" s="6">
        <f>IF(AND(ISNUMBER(J30),J30&gt;0),SUBSTITUTE(INDEX($C$1:$I$1,MATCH(MAX(C30:I30),C30:I30,0))," (£k)",""),"")</f>
        <v/>
      </c>
    </row>
    <row r="31">
      <c r="A31" s="13" t="n"/>
      <c r="B31" s="6">
        <f>IF(A31="","",IFERROR(INDEX(Register!$B$2:$B$41,MATCH(A31,Register!$A$2:$A$41,0)),"ID not in Register"))</f>
        <v/>
      </c>
      <c r="C31" s="14" t="n"/>
      <c r="D31" s="14" t="n"/>
      <c r="E31" s="14" t="n"/>
      <c r="F31" s="14" t="n"/>
      <c r="G31" s="14" t="n"/>
      <c r="H31" s="14" t="n"/>
      <c r="I31" s="14" t="n"/>
      <c r="J31" s="11">
        <f>IF(A31="","",SUM(C31:I31))</f>
        <v/>
      </c>
      <c r="K31" s="12">
        <f>IF(AND(ISNUMBER(J31),J31&gt;0),E31/J31,"")</f>
        <v/>
      </c>
      <c r="L31" s="6">
        <f>IF(AND(ISNUMBER(J31),J31&gt;0),SUBSTITUTE(INDEX($C$1:$I$1,MATCH(MAX(C31:I31),C31:I31,0))," (£k)",""),"")</f>
        <v/>
      </c>
    </row>
    <row r="32">
      <c r="A32" s="13" t="n"/>
      <c r="B32" s="6">
        <f>IF(A32="","",IFERROR(INDEX(Register!$B$2:$B$41,MATCH(A32,Register!$A$2:$A$41,0)),"ID not in Register"))</f>
        <v/>
      </c>
      <c r="C32" s="14" t="n"/>
      <c r="D32" s="14" t="n"/>
      <c r="E32" s="14" t="n"/>
      <c r="F32" s="14" t="n"/>
      <c r="G32" s="14" t="n"/>
      <c r="H32" s="14" t="n"/>
      <c r="I32" s="14" t="n"/>
      <c r="J32" s="11">
        <f>IF(A32="","",SUM(C32:I32))</f>
        <v/>
      </c>
      <c r="K32" s="12">
        <f>IF(AND(ISNUMBER(J32),J32&gt;0),E32/J32,"")</f>
        <v/>
      </c>
      <c r="L32" s="6">
        <f>IF(AND(ISNUMBER(J32),J32&gt;0),SUBSTITUTE(INDEX($C$1:$I$1,MATCH(MAX(C32:I32),C32:I32,0))," (£k)",""),"")</f>
        <v/>
      </c>
    </row>
    <row r="33">
      <c r="A33" s="13" t="n"/>
      <c r="B33" s="6">
        <f>IF(A33="","",IFERROR(INDEX(Register!$B$2:$B$41,MATCH(A33,Register!$A$2:$A$41,0)),"ID not in Register"))</f>
        <v/>
      </c>
      <c r="C33" s="14" t="n"/>
      <c r="D33" s="14" t="n"/>
      <c r="E33" s="14" t="n"/>
      <c r="F33" s="14" t="n"/>
      <c r="G33" s="14" t="n"/>
      <c r="H33" s="14" t="n"/>
      <c r="I33" s="14" t="n"/>
      <c r="J33" s="11">
        <f>IF(A33="","",SUM(C33:I33))</f>
        <v/>
      </c>
      <c r="K33" s="12">
        <f>IF(AND(ISNUMBER(J33),J33&gt;0),E33/J33,"")</f>
        <v/>
      </c>
      <c r="L33" s="6">
        <f>IF(AND(ISNUMBER(J33),J33&gt;0),SUBSTITUTE(INDEX($C$1:$I$1,MATCH(MAX(C33:I33),C33:I33,0))," (£k)",""),"")</f>
        <v/>
      </c>
    </row>
    <row r="34">
      <c r="A34" s="13" t="n"/>
      <c r="B34" s="6">
        <f>IF(A34="","",IFERROR(INDEX(Register!$B$2:$B$41,MATCH(A34,Register!$A$2:$A$41,0)),"ID not in Register"))</f>
        <v/>
      </c>
      <c r="C34" s="14" t="n"/>
      <c r="D34" s="14" t="n"/>
      <c r="E34" s="14" t="n"/>
      <c r="F34" s="14" t="n"/>
      <c r="G34" s="14" t="n"/>
      <c r="H34" s="14" t="n"/>
      <c r="I34" s="14" t="n"/>
      <c r="J34" s="11">
        <f>IF(A34="","",SUM(C34:I34))</f>
        <v/>
      </c>
      <c r="K34" s="12">
        <f>IF(AND(ISNUMBER(J34),J34&gt;0),E34/J34,"")</f>
        <v/>
      </c>
      <c r="L34" s="6">
        <f>IF(AND(ISNUMBER(J34),J34&gt;0),SUBSTITUTE(INDEX($C$1:$I$1,MATCH(MAX(C34:I34),C34:I34,0))," (£k)",""),"")</f>
        <v/>
      </c>
    </row>
    <row r="35">
      <c r="A35" s="13" t="n"/>
      <c r="B35" s="6">
        <f>IF(A35="","",IFERROR(INDEX(Register!$B$2:$B$41,MATCH(A35,Register!$A$2:$A$41,0)),"ID not in Register"))</f>
        <v/>
      </c>
      <c r="C35" s="14" t="n"/>
      <c r="D35" s="14" t="n"/>
      <c r="E35" s="14" t="n"/>
      <c r="F35" s="14" t="n"/>
      <c r="G35" s="14" t="n"/>
      <c r="H35" s="14" t="n"/>
      <c r="I35" s="14" t="n"/>
      <c r="J35" s="11">
        <f>IF(A35="","",SUM(C35:I35))</f>
        <v/>
      </c>
      <c r="K35" s="12">
        <f>IF(AND(ISNUMBER(J35),J35&gt;0),E35/J35,"")</f>
        <v/>
      </c>
      <c r="L35" s="6">
        <f>IF(AND(ISNUMBER(J35),J35&gt;0),SUBSTITUTE(INDEX($C$1:$I$1,MATCH(MAX(C35:I35),C35:I35,0))," (£k)",""),"")</f>
        <v/>
      </c>
    </row>
    <row r="36">
      <c r="A36" s="13" t="n"/>
      <c r="B36" s="6">
        <f>IF(A36="","",IFERROR(INDEX(Register!$B$2:$B$41,MATCH(A36,Register!$A$2:$A$41,0)),"ID not in Register"))</f>
        <v/>
      </c>
      <c r="C36" s="14" t="n"/>
      <c r="D36" s="14" t="n"/>
      <c r="E36" s="14" t="n"/>
      <c r="F36" s="14" t="n"/>
      <c r="G36" s="14" t="n"/>
      <c r="H36" s="14" t="n"/>
      <c r="I36" s="14" t="n"/>
      <c r="J36" s="11">
        <f>IF(A36="","",SUM(C36:I36))</f>
        <v/>
      </c>
      <c r="K36" s="12">
        <f>IF(AND(ISNUMBER(J36),J36&gt;0),E36/J36,"")</f>
        <v/>
      </c>
      <c r="L36" s="6">
        <f>IF(AND(ISNUMBER(J36),J36&gt;0),SUBSTITUTE(INDEX($C$1:$I$1,MATCH(MAX(C36:I36),C36:I36,0))," (£k)",""),"")</f>
        <v/>
      </c>
    </row>
    <row r="37">
      <c r="A37" s="13" t="n"/>
      <c r="B37" s="6">
        <f>IF(A37="","",IFERROR(INDEX(Register!$B$2:$B$41,MATCH(A37,Register!$A$2:$A$41,0)),"ID not in Register"))</f>
        <v/>
      </c>
      <c r="C37" s="14" t="n"/>
      <c r="D37" s="14" t="n"/>
      <c r="E37" s="14" t="n"/>
      <c r="F37" s="14" t="n"/>
      <c r="G37" s="14" t="n"/>
      <c r="H37" s="14" t="n"/>
      <c r="I37" s="14" t="n"/>
      <c r="J37" s="11">
        <f>IF(A37="","",SUM(C37:I37))</f>
        <v/>
      </c>
      <c r="K37" s="12">
        <f>IF(AND(ISNUMBER(J37),J37&gt;0),E37/J37,"")</f>
        <v/>
      </c>
      <c r="L37" s="6">
        <f>IF(AND(ISNUMBER(J37),J37&gt;0),SUBSTITUTE(INDEX($C$1:$I$1,MATCH(MAX(C37:I37),C37:I37,0))," (£k)",""),"")</f>
        <v/>
      </c>
    </row>
    <row r="38">
      <c r="A38" s="13" t="n"/>
      <c r="B38" s="6">
        <f>IF(A38="","",IFERROR(INDEX(Register!$B$2:$B$41,MATCH(A38,Register!$A$2:$A$41,0)),"ID not in Register"))</f>
        <v/>
      </c>
      <c r="C38" s="14" t="n"/>
      <c r="D38" s="14" t="n"/>
      <c r="E38" s="14" t="n"/>
      <c r="F38" s="14" t="n"/>
      <c r="G38" s="14" t="n"/>
      <c r="H38" s="14" t="n"/>
      <c r="I38" s="14" t="n"/>
      <c r="J38" s="11">
        <f>IF(A38="","",SUM(C38:I38))</f>
        <v/>
      </c>
      <c r="K38" s="12">
        <f>IF(AND(ISNUMBER(J38),J38&gt;0),E38/J38,"")</f>
        <v/>
      </c>
      <c r="L38" s="6">
        <f>IF(AND(ISNUMBER(J38),J38&gt;0),SUBSTITUTE(INDEX($C$1:$I$1,MATCH(MAX(C38:I38),C38:I38,0))," (£k)",""),"")</f>
        <v/>
      </c>
    </row>
    <row r="39">
      <c r="A39" s="13" t="n"/>
      <c r="B39" s="6">
        <f>IF(A39="","",IFERROR(INDEX(Register!$B$2:$B$41,MATCH(A39,Register!$A$2:$A$41,0)),"ID not in Register"))</f>
        <v/>
      </c>
      <c r="C39" s="14" t="n"/>
      <c r="D39" s="14" t="n"/>
      <c r="E39" s="14" t="n"/>
      <c r="F39" s="14" t="n"/>
      <c r="G39" s="14" t="n"/>
      <c r="H39" s="14" t="n"/>
      <c r="I39" s="14" t="n"/>
      <c r="J39" s="11">
        <f>IF(A39="","",SUM(C39:I39))</f>
        <v/>
      </c>
      <c r="K39" s="12">
        <f>IF(AND(ISNUMBER(J39),J39&gt;0),E39/J39,"")</f>
        <v/>
      </c>
      <c r="L39" s="6">
        <f>IF(AND(ISNUMBER(J39),J39&gt;0),SUBSTITUTE(INDEX($C$1:$I$1,MATCH(MAX(C39:I39),C39:I39,0))," (£k)",""),"")</f>
        <v/>
      </c>
    </row>
    <row r="40">
      <c r="A40" s="13" t="n"/>
      <c r="B40" s="6">
        <f>IF(A40="","",IFERROR(INDEX(Register!$B$2:$B$41,MATCH(A40,Register!$A$2:$A$41,0)),"ID not in Register"))</f>
        <v/>
      </c>
      <c r="C40" s="14" t="n"/>
      <c r="D40" s="14" t="n"/>
      <c r="E40" s="14" t="n"/>
      <c r="F40" s="14" t="n"/>
      <c r="G40" s="14" t="n"/>
      <c r="H40" s="14" t="n"/>
      <c r="I40" s="14" t="n"/>
      <c r="J40" s="11">
        <f>IF(A40="","",SUM(C40:I40))</f>
        <v/>
      </c>
      <c r="K40" s="12">
        <f>IF(AND(ISNUMBER(J40),J40&gt;0),E40/J40,"")</f>
        <v/>
      </c>
      <c r="L40" s="6">
        <f>IF(AND(ISNUMBER(J40),J40&gt;0),SUBSTITUTE(INDEX($C$1:$I$1,MATCH(MAX(C40:I40),C40:I40,0))," (£k)",""),"")</f>
        <v/>
      </c>
    </row>
    <row r="41">
      <c r="A41" s="13" t="n"/>
      <c r="B41" s="6">
        <f>IF(A41="","",IFERROR(INDEX(Register!$B$2:$B$41,MATCH(A41,Register!$A$2:$A$41,0)),"ID not in Register"))</f>
        <v/>
      </c>
      <c r="C41" s="14" t="n"/>
      <c r="D41" s="14" t="n"/>
      <c r="E41" s="14" t="n"/>
      <c r="F41" s="14" t="n"/>
      <c r="G41" s="14" t="n"/>
      <c r="H41" s="14" t="n"/>
      <c r="I41" s="14" t="n"/>
      <c r="J41" s="11">
        <f>IF(A41="","",SUM(C41:I41))</f>
        <v/>
      </c>
      <c r="K41" s="12">
        <f>IF(AND(ISNUMBER(J41),J41&gt;0),E41/J41,"")</f>
        <v/>
      </c>
      <c r="L41" s="6">
        <f>IF(AND(ISNUMBER(J41),J41&gt;0),SUBSTITUTE(INDEX($C$1:$I$1,MATCH(MAX(C41:I41),C41:I41,0))," (£k)",""),"")</f>
        <v/>
      </c>
    </row>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52" customWidth="1" min="1" max="1"/>
    <col width="16" customWidth="1" min="2" max="2"/>
  </cols>
  <sheetData>
    <row r="1">
      <c r="A1" s="15" t="inlineStr">
        <is>
          <t>Summary (all formulas except the as-at date)</t>
        </is>
      </c>
    </row>
    <row r="2">
      <c r="A2" t="inlineStr">
        <is>
          <t>As-at date (input)</t>
        </is>
      </c>
      <c r="B2" s="16" t="n">
        <v>46303</v>
      </c>
    </row>
    <row r="4">
      <c r="A4" t="inlineStr">
        <is>
          <t>Initiatives, tools and agents registered</t>
        </is>
      </c>
      <c r="B4" s="17">
        <f>COUNTA(Register!A2:A41)</f>
        <v/>
      </c>
    </row>
    <row r="5">
      <c r="A5" t="inlineStr">
        <is>
          <t>Annual fully loaded cost (£k)</t>
        </is>
      </c>
      <c r="B5" s="11">
        <f>SUM(Costs!J2:J41)</f>
        <v/>
      </c>
    </row>
    <row r="6">
      <c r="A6" t="inlineStr">
        <is>
          <t>Model (Layer 3) cost (£k)</t>
        </is>
      </c>
      <c r="B6" s="11">
        <f>SUM(Costs!E2:E41)</f>
        <v/>
      </c>
    </row>
    <row r="7">
      <c r="A7" t="inlineStr">
        <is>
          <t>Model share of total cost</t>
        </is>
      </c>
      <c r="B7" s="12">
        <f>IF(B5&gt;0,B6/B5,"")</f>
        <v/>
      </c>
    </row>
    <row r="8">
      <c r="A8" t="inlineStr">
        <is>
          <t>Registered items with no cost row</t>
        </is>
      </c>
      <c r="B8" s="17">
        <f>COUNTIF(Register!L2:L41,"No")</f>
        <v/>
      </c>
    </row>
    <row r="9">
      <c r="A9" t="inlineStr">
        <is>
          <t>Registered items with no named business owner</t>
        </is>
      </c>
      <c r="B9" s="17">
        <f>SUMPRODUCT((Register!A2:A41&lt;&gt;"")*(Register!D2:D41=""))</f>
        <v/>
      </c>
    </row>
    <row r="10">
      <c r="A10" t="inlineStr">
        <is>
          <t>Reviews overdue</t>
        </is>
      </c>
      <c r="B10" s="17">
        <f>COUNTIF(Register!M2:M41,"Overdue")</f>
        <v/>
      </c>
    </row>
    <row r="12">
      <c r="A12" s="18" t="inlineStr">
        <is>
          <t>Lifecycle status</t>
        </is>
      </c>
      <c r="B12" s="18" t="inlineStr">
        <is>
          <t>Items</t>
        </is>
      </c>
    </row>
    <row r="13">
      <c r="A13" t="inlineStr">
        <is>
          <t>Idea</t>
        </is>
      </c>
      <c r="B13" s="6">
        <f>COUNTIF(Register!F2:F41,A13)</f>
        <v/>
      </c>
    </row>
    <row r="14">
      <c r="A14" t="inlineStr">
        <is>
          <t>Pilot</t>
        </is>
      </c>
      <c r="B14" s="6">
        <f>COUNTIF(Register!F2:F41,A14)</f>
        <v/>
      </c>
    </row>
    <row r="15">
      <c r="A15" t="inlineStr">
        <is>
          <t>Production</t>
        </is>
      </c>
      <c r="B15" s="6">
        <f>COUNTIF(Register!F2:F41,A15)</f>
        <v/>
      </c>
    </row>
    <row r="16">
      <c r="A16" t="inlineStr">
        <is>
          <t>Scaling</t>
        </is>
      </c>
      <c r="B16" s="6">
        <f>COUNTIF(Register!F2:F41,A16)</f>
        <v/>
      </c>
    </row>
    <row r="17">
      <c r="A17" t="inlineStr">
        <is>
          <t>Stopped</t>
        </is>
      </c>
      <c r="B17" s="6">
        <f>COUNTIF(Register!F2:F41,A17)</f>
        <v/>
      </c>
    </row>
    <row r="19">
      <c r="A19" s="19" t="inlineStr">
        <is>
          <t>The illustrative rows are invented and describe no real organisation.</t>
        </is>
      </c>
    </row>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2" customWidth="1" min="1" max="1"/>
    <col width="90" customWidth="1" min="2" max="2"/>
  </cols>
  <sheetData>
    <row r="1">
      <c r="A1" t="inlineStr">
        <is>
          <t>Name</t>
        </is>
      </c>
      <c r="B1" t="inlineStr">
        <is>
          <t>AI portfolio and cost register</t>
        </is>
      </c>
    </row>
    <row r="2">
      <c r="A2" t="inlineStr">
        <is>
          <t>Version</t>
        </is>
      </c>
      <c r="B2" t="inlineStr">
        <is>
          <t>0.5</t>
        </is>
      </c>
    </row>
    <row r="3">
      <c r="A3" t="inlineStr">
        <is>
          <t>Date</t>
        </is>
      </c>
      <c r="B3" t="inlineStr">
        <is>
          <t>2026-10-08</t>
        </is>
      </c>
    </row>
    <row r="4">
      <c r="A4" t="inlineStr">
        <is>
          <t>Status</t>
        </is>
      </c>
      <c r="B4" t="inlineStr">
        <is>
          <t>Proposal from AI Economics Hub. Not a standard.</t>
        </is>
      </c>
    </row>
    <row r="5">
      <c r="A5" t="inlineStr">
        <is>
          <t>Change history</t>
        </is>
      </c>
      <c r="B5" t="inlineStr">
        <is>
          <t>0.5 (2026-10-08): first release.</t>
        </is>
      </c>
    </row>
    <row r="6">
      <c r="A6" t="inlineStr">
        <is>
          <t>Related</t>
        </is>
      </c>
      <c r="B6" t="inlineStr">
        <is>
          <t>The AI TCO worksheet (the per-use-case cost model); the AI Value Ledger; the AI portfolio review pack.</t>
        </is>
      </c>
    </row>
    <row r="7">
      <c r="A7" t="inlineStr">
        <is>
          <t>Licence of this template</t>
        </is>
      </c>
      <c r="B7" t="inlineStr">
        <is>
          <t>Free to use. Keep the attribution to AI Economics Hub where the evidence levels are referenced.</t>
        </is>
      </c>
    </row>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2026-10-08T17:31:18Z</dcterms:created>
  <dcterms:modified xmlns:dcterms="http://purl.org/dc/terms/" xmlns:xsi="http://www.w3.org/2001/XMLSchema-instance" xsi:type="dcterms:W3CDTF">2026-10-08T17:31:18Z</dcterms:modified>
</cp:coreProperties>
</file>